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5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Charts" sheetId="7" r:id="rId7"/>
    <sheet name="Inner-outer KSI split (2016)" sheetId="8" r:id="rId8"/>
  </sheets>
  <definedNames/>
  <calcPr fullCalcOnLoad="1"/>
</workbook>
</file>

<file path=xl/sharedStrings.xml><?xml version="1.0" encoding="utf-8"?>
<sst xmlns="http://schemas.openxmlformats.org/spreadsheetml/2006/main" count="2210" uniqueCount="97">
  <si>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</si>
  <si>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</si>
  <si>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</si>
  <si>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</si>
  <si>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</si>
  <si>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</si>
  <si>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</si>
  <si>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</si>
  <si>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</si>
  <si>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</si>
  <si>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Haringey</t>
  </si>
  <si>
    <t>Harrow</t>
  </si>
  <si>
    <t>Havering</t>
  </si>
  <si>
    <t>Hillingdon</t>
  </si>
  <si>
    <t>Hounslow</t>
  </si>
  <si>
    <t>Islington</t>
  </si>
  <si>
    <t>Lambeth</t>
  </si>
  <si>
    <t>Lewisham</t>
  </si>
  <si>
    <t>Merton</t>
  </si>
  <si>
    <t>Newham</t>
  </si>
  <si>
    <t>Redbridge</t>
  </si>
  <si>
    <t>Southwark</t>
  </si>
  <si>
    <t>Sutton</t>
  </si>
  <si>
    <t>Wandsworth</t>
  </si>
  <si>
    <t>Barking &amp; Dagenham</t>
  </si>
  <si>
    <t>City of London</t>
  </si>
  <si>
    <t>City of Westminster</t>
  </si>
  <si>
    <t>Hammersmith &amp; Fulham</t>
  </si>
  <si>
    <t>Kensington &amp; Chelsea</t>
  </si>
  <si>
    <t>Kingston upon Thames</t>
  </si>
  <si>
    <t>Richmond upon Thames</t>
  </si>
  <si>
    <t>Tower Hamlets</t>
  </si>
  <si>
    <t>Waltham Forest</t>
  </si>
  <si>
    <t>Greater London</t>
  </si>
  <si>
    <t>Borough</t>
  </si>
  <si>
    <t>% reduction</t>
  </si>
  <si>
    <t>1994-1998</t>
  </si>
  <si>
    <t>% reduction year on year</t>
  </si>
  <si>
    <t>Killed/Seriously injured</t>
  </si>
  <si>
    <t>Deaths only - NOTE highly susceptible to statistical variation.</t>
  </si>
  <si>
    <t>Moderate</t>
  </si>
  <si>
    <t>Low</t>
  </si>
  <si>
    <t>High</t>
  </si>
  <si>
    <t>20 zones</t>
  </si>
  <si>
    <t>chi-sq</t>
  </si>
  <si>
    <t>exp</t>
  </si>
  <si>
    <t>2008-2012</t>
  </si>
  <si>
    <t>Statistically ...</t>
  </si>
  <si>
    <t>2009-2013</t>
  </si>
  <si>
    <t>All casualties</t>
  </si>
  <si>
    <t>Summary</t>
  </si>
  <si>
    <t>Deaths</t>
  </si>
  <si>
    <t>KSIs</t>
  </si>
  <si>
    <t>Casualties</t>
  </si>
  <si>
    <t>Inner London</t>
  </si>
  <si>
    <t>Outer London</t>
  </si>
  <si>
    <t>Total</t>
  </si>
  <si>
    <t>1994-1998 avg</t>
  </si>
  <si>
    <t>Traffic volume (million vehicle miles, 2011)</t>
  </si>
  <si>
    <t>KSIs per million vehicle miles</t>
  </si>
  <si>
    <t>Traffic volume (million vehicle miles, 1996)</t>
  </si>
  <si>
    <t>Inner</t>
  </si>
  <si>
    <t>Inner London - Low</t>
  </si>
  <si>
    <t>Inner London - Moderate</t>
  </si>
  <si>
    <t>Inner London - High</t>
  </si>
  <si>
    <t>Outer London - Low</t>
  </si>
  <si>
    <t>Outer London - Moderate</t>
  </si>
  <si>
    <t>Outer London - High</t>
  </si>
  <si>
    <t>Outer</t>
  </si>
  <si>
    <t>Inner London - Total</t>
  </si>
  <si>
    <t>Outer London - Total</t>
  </si>
  <si>
    <t>Westminster</t>
  </si>
  <si>
    <t>Greater London - Total</t>
  </si>
  <si>
    <t>Deaths per million vehicle miles</t>
  </si>
  <si>
    <t>Casualties per million vehicle miles</t>
  </si>
  <si>
    <t>All London KSIs</t>
  </si>
  <si>
    <t>All London deaths</t>
  </si>
  <si>
    <t>All London all casualties</t>
  </si>
  <si>
    <t>Inner London KSIs</t>
  </si>
  <si>
    <t>Outer London KSIs</t>
  </si>
  <si>
    <t>2010-2014</t>
  </si>
  <si>
    <t>Borough wide 20mph adopted</t>
  </si>
  <si>
    <t>Planned 2015/16</t>
  </si>
  <si>
    <t>Planed end July 2015</t>
  </si>
  <si>
    <t>Planned July 2016</t>
  </si>
  <si>
    <t>13/4/2015 (trial)</t>
  </si>
  <si>
    <t>Aug 2016?</t>
  </si>
  <si>
    <t>2011-2015</t>
  </si>
  <si>
    <t>London Traffic</t>
  </si>
  <si>
    <t>All London</t>
  </si>
  <si>
    <t>Inner L</t>
  </si>
  <si>
    <t>Outer L</t>
  </si>
  <si>
    <t>All</t>
  </si>
  <si>
    <t>2012-2016</t>
  </si>
  <si>
    <t>Northern quarters 2016/2017</t>
  </si>
  <si>
    <t>Planned end July 2015</t>
  </si>
  <si>
    <t>2013-2017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</si>
</sst>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[$-809]dd\ mmmm\ yyyy"/>
    <numFmt numFmtId="167" formatCode="0.000000000000%"/>
    <numFmt numFmtId="168" formatCode="hh:mm:ss"/>
  </numFmts>
  <fonts count="10">
    <font>
      <sz val="10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sz val="18.75"/>
      <name val="Arial"/>
      <family val="0"/>
    </font>
    <font>
      <sz val="9.25"/>
      <name val="Arial"/>
      <family val="0"/>
    </font>
    <font>
      <sz val="9.75"/>
      <name val="Arial"/>
      <family val="0"/>
    </font>
    <font>
      <b/>
      <sz val="11"/>
      <name val="Arial"/>
      <family val="0"/>
    </font>
    <font>
      <b/>
      <sz val="11.5"/>
      <name val="Arial"/>
      <family val="0"/>
    </font>
    <font>
      <u val="single"/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7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London KSIs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Low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Charts!$A$2:$P$2</c:f>
              <c:strCache/>
            </c:strRef>
          </c:cat>
          <c:val>
            <c:numRef>
              <c:f>Charts!$A$3:$P$3</c:f>
              <c:numCache/>
            </c:numRef>
          </c:val>
          <c:smooth val="0"/>
        </c:ser>
        <c:ser>
          <c:idx val="2"/>
          <c:order val="1"/>
          <c:tx>
            <c:v>Moderate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Charts!$A$2:$P$2</c:f>
              <c:strCache/>
            </c:strRef>
          </c:cat>
          <c:val>
            <c:numRef>
              <c:f>Charts!$A$4:$P$4</c:f>
              <c:numCache/>
            </c:numRef>
          </c:val>
          <c:smooth val="0"/>
        </c:ser>
        <c:ser>
          <c:idx val="3"/>
          <c:order val="2"/>
          <c:tx>
            <c:v>High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Charts!$A$2:$P$2</c:f>
              <c:strCache/>
            </c:strRef>
          </c:cat>
          <c:val>
            <c:numRef>
              <c:f>Charts!$A$5:$P$5</c:f>
              <c:numCache/>
            </c:numRef>
          </c:val>
          <c:smooth val="0"/>
        </c:ser>
        <c:marker val="1"/>
        <c:axId val="37805905"/>
        <c:axId val="23544126"/>
      </c:lineChart>
      <c:catAx>
        <c:axId val="37805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44126"/>
        <c:crosses val="autoZero"/>
        <c:auto val="1"/>
        <c:lblOffset val="100"/>
        <c:noMultiLvlLbl val="0"/>
      </c:catAx>
      <c:valAx>
        <c:axId val="235441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05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Outer London KSIs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7"/>
          <c:order val="0"/>
          <c:tx>
            <c:strRef>
              <c:f>'Inner-outer KSI split (2016)'!$A$46</c:f>
              <c:strCache>
                <c:ptCount val="1"/>
                <c:pt idx="0">
                  <c:v>Low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'Inner-outer KSI split (2016)'!$B$19:$P$19</c:f>
              <c:strCache/>
            </c:strRef>
          </c:cat>
          <c:val>
            <c:numRef>
              <c:f>'Inner-outer KSI split (2016)'!$B$46:$P$46</c:f>
              <c:numCache/>
            </c:numRef>
          </c:val>
          <c:smooth val="0"/>
        </c:ser>
        <c:ser>
          <c:idx val="28"/>
          <c:order val="1"/>
          <c:tx>
            <c:strRef>
              <c:f>'Inner-outer KSI split (2016)'!$A$47</c:f>
              <c:strCache>
                <c:ptCount val="1"/>
                <c:pt idx="0">
                  <c:v>Moderate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'Inner-outer KSI split (2016)'!$B$19:$P$19</c:f>
              <c:strCache/>
            </c:strRef>
          </c:cat>
          <c:val>
            <c:numRef>
              <c:f>'Inner-outer KSI split (2016)'!$B$47:$P$47</c:f>
              <c:numCache/>
            </c:numRef>
          </c:val>
          <c:smooth val="0"/>
        </c:ser>
        <c:ser>
          <c:idx val="29"/>
          <c:order val="2"/>
          <c:tx>
            <c:strRef>
              <c:f>'Inner-outer KSI split (2016)'!$A$48</c:f>
              <c:strCache>
                <c:ptCount val="1"/>
                <c:pt idx="0">
                  <c:v>High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'Inner-outer KSI split (2016)'!$B$19:$P$19</c:f>
              <c:strCache/>
            </c:strRef>
          </c:cat>
          <c:val>
            <c:numRef>
              <c:f>'Inner-outer KSI split (2016)'!$B$48:$P$48</c:f>
              <c:numCache/>
            </c:numRef>
          </c:val>
          <c:smooth val="0"/>
        </c:ser>
        <c:marker val="1"/>
        <c:axId val="50219095"/>
        <c:axId val="45266764"/>
      </c:lineChart>
      <c:catAx>
        <c:axId val="5021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66764"/>
        <c:crosses val="autoZero"/>
        <c:auto val="1"/>
        <c:lblOffset val="100"/>
        <c:noMultiLvlLbl val="0"/>
      </c:catAx>
      <c:valAx>
        <c:axId val="452667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19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London deaths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Low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Charts!$A$34:$P$34</c:f>
              <c:strCache/>
            </c:strRef>
          </c:cat>
          <c:val>
            <c:numRef>
              <c:f>Charts!$A$35:$P$35</c:f>
              <c:numCache/>
            </c:numRef>
          </c:val>
          <c:smooth val="0"/>
        </c:ser>
        <c:ser>
          <c:idx val="2"/>
          <c:order val="1"/>
          <c:tx>
            <c:v>Moderate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Charts!$A$34:$P$34</c:f>
              <c:strCache/>
            </c:strRef>
          </c:cat>
          <c:val>
            <c:numRef>
              <c:f>Charts!$A$36:$P$36</c:f>
              <c:numCache/>
            </c:numRef>
          </c:val>
          <c:smooth val="0"/>
        </c:ser>
        <c:ser>
          <c:idx val="3"/>
          <c:order val="2"/>
          <c:tx>
            <c:v>High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Charts!$A$34:$P$34</c:f>
              <c:strCache/>
            </c:strRef>
          </c:cat>
          <c:val>
            <c:numRef>
              <c:f>Charts!$A$37:$P$37</c:f>
              <c:numCache/>
            </c:numRef>
          </c:val>
          <c:smooth val="0"/>
        </c:ser>
        <c:marker val="1"/>
        <c:axId val="52852711"/>
        <c:axId val="29561756"/>
      </c:lineChart>
      <c:catAx>
        <c:axId val="52852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61756"/>
        <c:crosses val="autoZero"/>
        <c:auto val="1"/>
        <c:lblOffset val="100"/>
        <c:noMultiLvlLbl val="0"/>
      </c:catAx>
      <c:valAx>
        <c:axId val="295617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52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London all casualties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Low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Charts!$A$65:$P$65</c:f>
              <c:strCache/>
            </c:strRef>
          </c:cat>
          <c:val>
            <c:numRef>
              <c:f>Charts!$A$66:$P$66</c:f>
              <c:numCache/>
            </c:numRef>
          </c:val>
          <c:smooth val="0"/>
        </c:ser>
        <c:ser>
          <c:idx val="2"/>
          <c:order val="1"/>
          <c:tx>
            <c:v>Moderate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Charts!$A$65:$P$65</c:f>
              <c:strCache/>
            </c:strRef>
          </c:cat>
          <c:val>
            <c:numRef>
              <c:f>Charts!$A$67:$P$67</c:f>
              <c:numCache/>
            </c:numRef>
          </c:val>
          <c:smooth val="0"/>
        </c:ser>
        <c:ser>
          <c:idx val="3"/>
          <c:order val="2"/>
          <c:tx>
            <c:v>High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Charts!$A$65:$P$65</c:f>
              <c:strCache/>
            </c:strRef>
          </c:cat>
          <c:val>
            <c:numRef>
              <c:f>Charts!$A$68:$P$68</c:f>
              <c:numCache/>
            </c:numRef>
          </c:val>
          <c:smooth val="0"/>
        </c:ser>
        <c:marker val="1"/>
        <c:axId val="55210605"/>
        <c:axId val="1449258"/>
      </c:lineChart>
      <c:catAx>
        <c:axId val="55210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9258"/>
        <c:crosses val="autoZero"/>
        <c:auto val="1"/>
        <c:lblOffset val="100"/>
        <c:noMultiLvlLbl val="0"/>
      </c:catAx>
      <c:valAx>
        <c:axId val="1449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10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Inner London KSIs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Low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Charts!$A$96:$P$96</c:f>
              <c:strCache/>
            </c:strRef>
          </c:cat>
          <c:val>
            <c:numRef>
              <c:f>Charts!$A$97:$P$97</c:f>
              <c:numCache/>
            </c:numRef>
          </c:val>
          <c:smooth val="0"/>
        </c:ser>
        <c:ser>
          <c:idx val="2"/>
          <c:order val="1"/>
          <c:tx>
            <c:v>Moderate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Charts!$A$96:$P$96</c:f>
              <c:strCache/>
            </c:strRef>
          </c:cat>
          <c:val>
            <c:numRef>
              <c:f>Charts!$A$98:$P$98</c:f>
              <c:numCache/>
            </c:numRef>
          </c:val>
          <c:smooth val="0"/>
        </c:ser>
        <c:ser>
          <c:idx val="3"/>
          <c:order val="2"/>
          <c:tx>
            <c:v>High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Charts!$A$96:$P$96</c:f>
              <c:strCache/>
            </c:strRef>
          </c:cat>
          <c:val>
            <c:numRef>
              <c:f>Charts!$A$99:$P$99</c:f>
              <c:numCache/>
            </c:numRef>
          </c:val>
          <c:smooth val="0"/>
        </c:ser>
        <c:marker val="1"/>
        <c:axId val="65216611"/>
        <c:axId val="49066344"/>
      </c:lineChart>
      <c:catAx>
        <c:axId val="65216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66344"/>
        <c:crosses val="autoZero"/>
        <c:auto val="1"/>
        <c:lblOffset val="100"/>
        <c:noMultiLvlLbl val="0"/>
      </c:catAx>
      <c:valAx>
        <c:axId val="490663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16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Outer London KSIs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Low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Charts!$A$127:$P$127</c:f>
              <c:strCache/>
            </c:strRef>
          </c:cat>
          <c:val>
            <c:numRef>
              <c:f>Charts!$A$128:$P$128</c:f>
              <c:numCache/>
            </c:numRef>
          </c:val>
          <c:smooth val="0"/>
        </c:ser>
        <c:ser>
          <c:idx val="2"/>
          <c:order val="1"/>
          <c:tx>
            <c:v>Moderate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Charts!$A$127:$P$127</c:f>
              <c:strCache/>
            </c:strRef>
          </c:cat>
          <c:val>
            <c:numRef>
              <c:f>Charts!$A$129:$P$129</c:f>
              <c:numCache/>
            </c:numRef>
          </c:val>
          <c:smooth val="0"/>
        </c:ser>
        <c:ser>
          <c:idx val="3"/>
          <c:order val="2"/>
          <c:tx>
            <c:v>High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Charts!$A$127:$P$127</c:f>
              <c:strCache/>
            </c:strRef>
          </c:cat>
          <c:val>
            <c:numRef>
              <c:f>Charts!$A$130:$P$130</c:f>
              <c:numCache/>
            </c:numRef>
          </c:val>
          <c:smooth val="0"/>
        </c:ser>
        <c:marker val="1"/>
        <c:axId val="60501833"/>
        <c:axId val="38227926"/>
      </c:lineChart>
      <c:catAx>
        <c:axId val="60501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27926"/>
        <c:crosses val="autoZero"/>
        <c:auto val="1"/>
        <c:lblOffset val="100"/>
        <c:noMultiLvlLbl val="0"/>
      </c:catAx>
      <c:valAx>
        <c:axId val="38227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01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Traffic volume (% change from baseline)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All London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Charts!$A$159:$O$159</c:f>
              <c:strCache/>
            </c:strRef>
          </c:cat>
          <c:val>
            <c:numRef>
              <c:f>Charts!$A$163:$O$163</c:f>
              <c:numCache/>
            </c:numRef>
          </c:val>
          <c:smooth val="0"/>
        </c:ser>
        <c:ser>
          <c:idx val="2"/>
          <c:order val="1"/>
          <c:tx>
            <c:v>Outer London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Charts!$A$159:$O$159</c:f>
              <c:strCache/>
            </c:strRef>
          </c:cat>
          <c:val>
            <c:numRef>
              <c:f>Charts!$A$165:$O$165</c:f>
              <c:numCache/>
            </c:numRef>
          </c:val>
          <c:smooth val="0"/>
        </c:ser>
        <c:ser>
          <c:idx val="3"/>
          <c:order val="2"/>
          <c:tx>
            <c:v>Inner London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Charts!$A$159:$O$159</c:f>
              <c:strCache/>
            </c:strRef>
          </c:cat>
          <c:val>
            <c:numRef>
              <c:f>Charts!$A$164:$O$164</c:f>
              <c:numCache/>
            </c:numRef>
          </c:val>
          <c:smooth val="0"/>
        </c:ser>
        <c:marker val="1"/>
        <c:axId val="42535071"/>
        <c:axId val="35030004"/>
      </c:lineChart>
      <c:catAx>
        <c:axId val="4253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30004"/>
        <c:crosses val="autoZero"/>
        <c:auto val="1"/>
        <c:lblOffset val="100"/>
        <c:noMultiLvlLbl val="0"/>
      </c:catAx>
      <c:valAx>
        <c:axId val="35030004"/>
        <c:scaling>
          <c:orientation val="minMax"/>
          <c:min val="0.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35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'Inner-outer KSI split (2016)'!$A$3</c:f>
              <c:strCache>
                <c:ptCount val="1"/>
                <c:pt idx="0">
                  <c:v>City of London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'Inner-outer KSI split (2016)'!$B$2:$P$2</c:f>
              <c:strCache/>
            </c:strRef>
          </c:cat>
          <c:val>
            <c:numRef>
              <c:f>'Inner-outer KSI split (2016)'!$B$3:$P$3</c:f>
              <c:numCache/>
            </c:numRef>
          </c:val>
          <c:smooth val="0"/>
        </c:ser>
        <c:ser>
          <c:idx val="1"/>
          <c:order val="1"/>
          <c:tx>
            <c:strRef>
              <c:f>'Inner-outer KSI split (2016)'!$A$4</c:f>
              <c:strCache>
                <c:ptCount val="1"/>
                <c:pt idx="0">
                  <c:v>Tower Hamlets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'Inner-outer KSI split (2016)'!$B$2:$P$2</c:f>
              <c:strCache/>
            </c:strRef>
          </c:cat>
          <c:val>
            <c:numRef>
              <c:f>'Inner-outer KSI split (2016)'!$B$4:$P$4</c:f>
              <c:numCache/>
            </c:numRef>
          </c:val>
          <c:smooth val="0"/>
        </c:ser>
        <c:ser>
          <c:idx val="2"/>
          <c:order val="2"/>
          <c:tx>
            <c:strRef>
              <c:f>'Inner-outer KSI split (2016)'!$A$5</c:f>
              <c:strCache>
                <c:ptCount val="1"/>
                <c:pt idx="0">
                  <c:v>Hackney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'Inner-outer KSI split (2016)'!$B$2:$P$2</c:f>
              <c:strCache/>
            </c:strRef>
          </c:cat>
          <c:val>
            <c:numRef>
              <c:f>'Inner-outer KSI split (2016)'!$B$5:$P$5</c:f>
              <c:numCache/>
            </c:numRef>
          </c:val>
          <c:smooth val="0"/>
        </c:ser>
        <c:ser>
          <c:idx val="3"/>
          <c:order val="3"/>
          <c:tx>
            <c:strRef>
              <c:f>'Inner-outer KSI split (2016)'!$A$6</c:f>
              <c:strCache>
                <c:ptCount val="1"/>
                <c:pt idx="0">
                  <c:v>Southwark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'Inner-outer KSI split (2016)'!$B$2:$P$2</c:f>
              <c:strCache/>
            </c:strRef>
          </c:cat>
          <c:val>
            <c:numRef>
              <c:f>'Inner-outer KSI split (2016)'!$B$6:$P$6</c:f>
              <c:numCache/>
            </c:numRef>
          </c:val>
          <c:smooth val="0"/>
        </c:ser>
        <c:ser>
          <c:idx val="4"/>
          <c:order val="4"/>
          <c:tx>
            <c:strRef>
              <c:f>'Inner-outer KSI split (2016)'!$A$7</c:f>
              <c:strCache>
                <c:ptCount val="1"/>
                <c:pt idx="0">
                  <c:v>Lambeth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'Inner-outer KSI split (2016)'!$B$2:$P$2</c:f>
              <c:strCache/>
            </c:strRef>
          </c:cat>
          <c:val>
            <c:numRef>
              <c:f>'Inner-outer KSI split (2016)'!$B$7:$P$7</c:f>
              <c:numCache/>
            </c:numRef>
          </c:val>
          <c:smooth val="0"/>
        </c:ser>
        <c:ser>
          <c:idx val="5"/>
          <c:order val="5"/>
          <c:tx>
            <c:strRef>
              <c:f>'Inner-outer KSI split (2016)'!$A$8</c:f>
              <c:strCache>
                <c:ptCount val="1"/>
                <c:pt idx="0">
                  <c:v>Islington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'Inner-outer KSI split (2016)'!$B$2:$P$2</c:f>
              <c:strCache/>
            </c:strRef>
          </c:cat>
          <c:val>
            <c:numRef>
              <c:f>'Inner-outer KSI split (2016)'!$B$8:$P$8</c:f>
              <c:numCache/>
            </c:numRef>
          </c:val>
          <c:smooth val="0"/>
        </c:ser>
        <c:ser>
          <c:idx val="6"/>
          <c:order val="6"/>
          <c:tx>
            <c:strRef>
              <c:f>'Inner-outer KSI split (2016)'!$A$9</c:f>
              <c:strCache>
                <c:ptCount val="1"/>
                <c:pt idx="0">
                  <c:v>Kensington &amp; Chelsea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'Inner-outer KSI split (2016)'!$B$2:$P$2</c:f>
              <c:strCache/>
            </c:strRef>
          </c:cat>
          <c:val>
            <c:numRef>
              <c:f>'Inner-outer KSI split (2016)'!$B$9:$P$9</c:f>
              <c:numCache/>
            </c:numRef>
          </c:val>
          <c:smooth val="0"/>
        </c:ser>
        <c:ser>
          <c:idx val="7"/>
          <c:order val="7"/>
          <c:tx>
            <c:strRef>
              <c:f>'Inner-outer KSI split (2016)'!$A$10</c:f>
              <c:strCache>
                <c:ptCount val="1"/>
                <c:pt idx="0">
                  <c:v>Westminster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'Inner-outer KSI split (2016)'!$B$2:$P$2</c:f>
              <c:strCache/>
            </c:strRef>
          </c:cat>
          <c:val>
            <c:numRef>
              <c:f>'Inner-outer KSI split (2016)'!$B$10:$P$10</c:f>
              <c:numCache/>
            </c:numRef>
          </c:val>
          <c:smooth val="0"/>
        </c:ser>
        <c:ser>
          <c:idx val="8"/>
          <c:order val="8"/>
          <c:tx>
            <c:strRef>
              <c:f>'Inner-outer KSI split (2016)'!$A$11</c:f>
              <c:strCache>
                <c:ptCount val="1"/>
                <c:pt idx="0">
                  <c:v>Camden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'Inner-outer KSI split (2016)'!$B$2:$P$2</c:f>
              <c:strCache/>
            </c:strRef>
          </c:cat>
          <c:val>
            <c:numRef>
              <c:f>'Inner-outer KSI split (2016)'!$B$11:$P$11</c:f>
              <c:numCache/>
            </c:numRef>
          </c:val>
          <c:smooth val="0"/>
        </c:ser>
        <c:marker val="1"/>
        <c:axId val="32846309"/>
        <c:axId val="1688898"/>
      </c:lineChart>
      <c:catAx>
        <c:axId val="32846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88898"/>
        <c:crosses val="autoZero"/>
        <c:auto val="1"/>
        <c:lblOffset val="100"/>
        <c:noMultiLvlLbl val="0"/>
      </c:catAx>
      <c:valAx>
        <c:axId val="168889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846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'Inner-outer KSI split (2016)'!$A$20</c:f>
              <c:strCache>
                <c:ptCount val="1"/>
                <c:pt idx="0">
                  <c:v>Haringey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'Inner-outer KSI split (2016)'!$B$19:$P$19</c:f>
              <c:strCache/>
            </c:strRef>
          </c:cat>
          <c:val>
            <c:numRef>
              <c:f>'Inner-outer KSI split (2016)'!$B$20:$P$20</c:f>
              <c:numCache/>
            </c:numRef>
          </c:val>
          <c:smooth val="0"/>
        </c:ser>
        <c:ser>
          <c:idx val="1"/>
          <c:order val="1"/>
          <c:tx>
            <c:strRef>
              <c:f>'Inner-outer KSI split (2016)'!$A$21</c:f>
              <c:strCache>
                <c:ptCount val="1"/>
                <c:pt idx="0">
                  <c:v>Hammersmith &amp; Fulham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'Inner-outer KSI split (2016)'!$B$19:$P$19</c:f>
              <c:strCache/>
            </c:strRef>
          </c:cat>
          <c:val>
            <c:numRef>
              <c:f>'Inner-outer KSI split (2016)'!$B$21:$P$21</c:f>
              <c:numCache/>
            </c:numRef>
          </c:val>
          <c:smooth val="0"/>
        </c:ser>
        <c:ser>
          <c:idx val="2"/>
          <c:order val="2"/>
          <c:tx>
            <c:strRef>
              <c:f>'Inner-outer KSI split (2016)'!$A$22</c:f>
              <c:strCache>
                <c:ptCount val="1"/>
                <c:pt idx="0">
                  <c:v>Barnet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'Inner-outer KSI split (2016)'!$B$19:$P$19</c:f>
              <c:strCache/>
            </c:strRef>
          </c:cat>
          <c:val>
            <c:numRef>
              <c:f>'Inner-outer KSI split (2016)'!$B$22:$P$22</c:f>
              <c:numCache/>
            </c:numRef>
          </c:val>
          <c:smooth val="0"/>
        </c:ser>
        <c:ser>
          <c:idx val="3"/>
          <c:order val="3"/>
          <c:tx>
            <c:strRef>
              <c:f>'Inner-outer KSI split (2016)'!$A$23</c:f>
              <c:strCache>
                <c:ptCount val="1"/>
                <c:pt idx="0">
                  <c:v>Lewisham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'Inner-outer KSI split (2016)'!$B$19:$P$19</c:f>
              <c:strCache/>
            </c:strRef>
          </c:cat>
          <c:val>
            <c:numRef>
              <c:f>'Inner-outer KSI split (2016)'!$B$23:$P$23</c:f>
              <c:numCache/>
            </c:numRef>
          </c:val>
          <c:smooth val="0"/>
        </c:ser>
        <c:ser>
          <c:idx val="4"/>
          <c:order val="4"/>
          <c:tx>
            <c:strRef>
              <c:f>'Inner-outer KSI split (2016)'!$A$24</c:f>
              <c:strCache>
                <c:ptCount val="1"/>
                <c:pt idx="0">
                  <c:v>Richmond upon Thames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'Inner-outer KSI split (2016)'!$B$19:$P$19</c:f>
              <c:strCache/>
            </c:strRef>
          </c:cat>
          <c:val>
            <c:numRef>
              <c:f>'Inner-outer KSI split (2016)'!$B$24:$P$24</c:f>
              <c:numCache/>
            </c:numRef>
          </c:val>
          <c:smooth val="0"/>
        </c:ser>
        <c:ser>
          <c:idx val="5"/>
          <c:order val="5"/>
          <c:tx>
            <c:strRef>
              <c:f>'Inner-outer KSI split (2016)'!$A$25</c:f>
              <c:strCache>
                <c:ptCount val="1"/>
                <c:pt idx="0">
                  <c:v>Wandsworth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'Inner-outer KSI split (2016)'!$B$19:$P$19</c:f>
              <c:strCache/>
            </c:strRef>
          </c:cat>
          <c:val>
            <c:numRef>
              <c:f>'Inner-outer KSI split (2016)'!$B$25:$P$25</c:f>
              <c:numCache/>
            </c:numRef>
          </c:val>
          <c:smooth val="0"/>
        </c:ser>
        <c:ser>
          <c:idx val="6"/>
          <c:order val="6"/>
          <c:tx>
            <c:strRef>
              <c:f>'Inner-outer KSI split (2016)'!$A$26</c:f>
              <c:strCache>
                <c:ptCount val="1"/>
                <c:pt idx="0">
                  <c:v>Newham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'Inner-outer KSI split (2016)'!$B$19:$P$19</c:f>
              <c:strCache/>
            </c:strRef>
          </c:cat>
          <c:val>
            <c:numRef>
              <c:f>'Inner-outer KSI split (2016)'!$B$26:$P$26</c:f>
              <c:numCache/>
            </c:numRef>
          </c:val>
          <c:smooth val="0"/>
        </c:ser>
        <c:ser>
          <c:idx val="7"/>
          <c:order val="7"/>
          <c:tx>
            <c:strRef>
              <c:f>'Inner-outer KSI split (2016)'!$A$27</c:f>
              <c:strCache>
                <c:ptCount val="1"/>
                <c:pt idx="0">
                  <c:v>Greenwich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'Inner-outer KSI split (2016)'!$B$19:$P$19</c:f>
              <c:strCache/>
            </c:strRef>
          </c:cat>
          <c:val>
            <c:numRef>
              <c:f>'Inner-outer KSI split (2016)'!$B$27:$P$27</c:f>
              <c:numCache/>
            </c:numRef>
          </c:val>
          <c:smooth val="0"/>
        </c:ser>
        <c:ser>
          <c:idx val="8"/>
          <c:order val="8"/>
          <c:tx>
            <c:strRef>
              <c:f>'Inner-outer KSI split (2016)'!$A$28</c:f>
              <c:strCache>
                <c:ptCount val="1"/>
                <c:pt idx="0">
                  <c:v>Bexley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'Inner-outer KSI split (2016)'!$B$19:$P$19</c:f>
              <c:strCache/>
            </c:strRef>
          </c:cat>
          <c:val>
            <c:numRef>
              <c:f>'Inner-outer KSI split (2016)'!$B$28:$P$28</c:f>
              <c:numCache/>
            </c:numRef>
          </c:val>
          <c:smooth val="0"/>
        </c:ser>
        <c:ser>
          <c:idx val="9"/>
          <c:order val="9"/>
          <c:tx>
            <c:strRef>
              <c:f>'Inner-outer KSI split (2016)'!$A$29</c:f>
              <c:strCache>
                <c:ptCount val="1"/>
                <c:pt idx="0">
                  <c:v>Croydon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'Inner-outer KSI split (2016)'!$B$19:$P$19</c:f>
              <c:strCache/>
            </c:strRef>
          </c:cat>
          <c:val>
            <c:numRef>
              <c:f>'Inner-outer KSI split (2016)'!$B$29:$P$29</c:f>
              <c:numCache/>
            </c:numRef>
          </c:val>
          <c:smooth val="0"/>
        </c:ser>
        <c:ser>
          <c:idx val="10"/>
          <c:order val="10"/>
          <c:tx>
            <c:strRef>
              <c:f>'Inner-outer KSI split (2016)'!$A$30</c:f>
              <c:strCache>
                <c:ptCount val="1"/>
                <c:pt idx="0">
                  <c:v>Redbridge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'Inner-outer KSI split (2016)'!$B$19:$P$19</c:f>
              <c:strCache/>
            </c:strRef>
          </c:cat>
          <c:val>
            <c:numRef>
              <c:f>'Inner-outer KSI split (2016)'!$B$30:$P$30</c:f>
              <c:numCache/>
            </c:numRef>
          </c:val>
          <c:smooth val="0"/>
        </c:ser>
        <c:ser>
          <c:idx val="11"/>
          <c:order val="11"/>
          <c:tx>
            <c:strRef>
              <c:f>'Inner-outer KSI split (2016)'!$A$31</c:f>
              <c:strCache>
                <c:ptCount val="1"/>
                <c:pt idx="0">
                  <c:v>Sutton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'Inner-outer KSI split (2016)'!$B$19:$P$19</c:f>
              <c:strCache/>
            </c:strRef>
          </c:cat>
          <c:val>
            <c:numRef>
              <c:f>'Inner-outer KSI split (2016)'!$B$31:$P$31</c:f>
              <c:numCache/>
            </c:numRef>
          </c:val>
          <c:smooth val="0"/>
        </c:ser>
        <c:ser>
          <c:idx val="12"/>
          <c:order val="12"/>
          <c:tx>
            <c:strRef>
              <c:f>'Inner-outer KSI split (2016)'!$A$32</c:f>
              <c:strCache>
                <c:ptCount val="1"/>
                <c:pt idx="0">
                  <c:v>Enfield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'Inner-outer KSI split (2016)'!$B$19:$P$19</c:f>
              <c:strCache/>
            </c:strRef>
          </c:cat>
          <c:val>
            <c:numRef>
              <c:f>'Inner-outer KSI split (2016)'!$B$32:$P$32</c:f>
              <c:numCache/>
            </c:numRef>
          </c:val>
          <c:smooth val="0"/>
        </c:ser>
        <c:ser>
          <c:idx val="13"/>
          <c:order val="13"/>
          <c:tx>
            <c:strRef>
              <c:f>'Inner-outer KSI split (2016)'!$A$33</c:f>
              <c:strCache>
                <c:ptCount val="1"/>
                <c:pt idx="0">
                  <c:v>Bromley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'Inner-outer KSI split (2016)'!$B$19:$P$19</c:f>
              <c:strCache/>
            </c:strRef>
          </c:cat>
          <c:val>
            <c:numRef>
              <c:f>'Inner-outer KSI split (2016)'!$B$33:$P$33</c:f>
              <c:numCache/>
            </c:numRef>
          </c:val>
          <c:smooth val="0"/>
        </c:ser>
        <c:ser>
          <c:idx val="14"/>
          <c:order val="14"/>
          <c:tx>
            <c:strRef>
              <c:f>'Inner-outer KSI split (2016)'!$A$34</c:f>
              <c:strCache>
                <c:ptCount val="1"/>
                <c:pt idx="0">
                  <c:v>Waltham Forest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'Inner-outer KSI split (2016)'!$B$19:$P$19</c:f>
              <c:strCache/>
            </c:strRef>
          </c:cat>
          <c:val>
            <c:numRef>
              <c:f>'Inner-outer KSI split (2016)'!$B$34:$P$34</c:f>
              <c:numCache/>
            </c:numRef>
          </c:val>
          <c:smooth val="0"/>
        </c:ser>
        <c:ser>
          <c:idx val="15"/>
          <c:order val="15"/>
          <c:tx>
            <c:strRef>
              <c:f>'Inner-outer KSI split (2016)'!$A$35</c:f>
              <c:strCache>
                <c:ptCount val="1"/>
                <c:pt idx="0">
                  <c:v>Merton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'Inner-outer KSI split (2016)'!$B$19:$P$19</c:f>
              <c:strCache/>
            </c:strRef>
          </c:cat>
          <c:val>
            <c:numRef>
              <c:f>'Inner-outer KSI split (2016)'!$B$35:$P$35</c:f>
              <c:numCache/>
            </c:numRef>
          </c:val>
          <c:smooth val="0"/>
        </c:ser>
        <c:ser>
          <c:idx val="16"/>
          <c:order val="16"/>
          <c:tx>
            <c:strRef>
              <c:f>'Inner-outer KSI split (2016)'!$A$36</c:f>
              <c:strCache>
                <c:ptCount val="1"/>
                <c:pt idx="0">
                  <c:v>Hounslow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'Inner-outer KSI split (2016)'!$B$19:$P$19</c:f>
              <c:strCache/>
            </c:strRef>
          </c:cat>
          <c:val>
            <c:numRef>
              <c:f>'Inner-outer KSI split (2016)'!$B$36:$P$36</c:f>
              <c:numCache/>
            </c:numRef>
          </c:val>
          <c:smooth val="0"/>
        </c:ser>
        <c:ser>
          <c:idx val="17"/>
          <c:order val="17"/>
          <c:tx>
            <c:strRef>
              <c:f>'Inner-outer KSI split (2016)'!$A$37</c:f>
              <c:strCache>
                <c:ptCount val="1"/>
                <c:pt idx="0">
                  <c:v>Brent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'Inner-outer KSI split (2016)'!$B$19:$P$19</c:f>
              <c:strCache/>
            </c:strRef>
          </c:cat>
          <c:val>
            <c:numRef>
              <c:f>'Inner-outer KSI split (2016)'!$B$37:$P$37</c:f>
              <c:numCache/>
            </c:numRef>
          </c:val>
          <c:smooth val="0"/>
        </c:ser>
        <c:ser>
          <c:idx val="18"/>
          <c:order val="18"/>
          <c:tx>
            <c:strRef>
              <c:f>'Inner-outer KSI split (2016)'!$A$38</c:f>
              <c:strCache>
                <c:ptCount val="1"/>
                <c:pt idx="0">
                  <c:v>Kingston upon Thames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'Inner-outer KSI split (2016)'!$B$19:$P$19</c:f>
              <c:strCache/>
            </c:strRef>
          </c:cat>
          <c:val>
            <c:numRef>
              <c:f>'Inner-outer KSI split (2016)'!$B$38:$P$38</c:f>
              <c:numCache/>
            </c:numRef>
          </c:val>
          <c:smooth val="0"/>
        </c:ser>
        <c:ser>
          <c:idx val="19"/>
          <c:order val="19"/>
          <c:tx>
            <c:strRef>
              <c:f>'Inner-outer KSI split (2016)'!$A$39</c:f>
              <c:strCache>
                <c:ptCount val="1"/>
                <c:pt idx="0">
                  <c:v>Harrow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'Inner-outer KSI split (2016)'!$B$19:$P$19</c:f>
              <c:strCache/>
            </c:strRef>
          </c:cat>
          <c:val>
            <c:numRef>
              <c:f>'Inner-outer KSI split (2016)'!$B$39:$P$39</c:f>
              <c:numCache/>
            </c:numRef>
          </c:val>
          <c:smooth val="0"/>
        </c:ser>
        <c:ser>
          <c:idx val="20"/>
          <c:order val="20"/>
          <c:tx>
            <c:strRef>
              <c:f>'Inner-outer KSI split (2016)'!$A$40</c:f>
              <c:strCache>
                <c:ptCount val="1"/>
                <c:pt idx="0">
                  <c:v>Havering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'Inner-outer KSI split (2016)'!$B$19:$P$19</c:f>
              <c:strCache/>
            </c:strRef>
          </c:cat>
          <c:val>
            <c:numRef>
              <c:f>'Inner-outer KSI split (2016)'!$B$40:$P$40</c:f>
              <c:numCache/>
            </c:numRef>
          </c:val>
          <c:smooth val="0"/>
        </c:ser>
        <c:ser>
          <c:idx val="21"/>
          <c:order val="21"/>
          <c:tx>
            <c:strRef>
              <c:f>'Inner-outer KSI split (2016)'!$A$41</c:f>
              <c:strCache>
                <c:ptCount val="1"/>
                <c:pt idx="0">
                  <c:v>Barking &amp; Dagenham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'Inner-outer KSI split (2016)'!$B$19:$P$19</c:f>
              <c:strCache/>
            </c:strRef>
          </c:cat>
          <c:val>
            <c:numRef>
              <c:f>'Inner-outer KSI split (2016)'!$B$41:$P$41</c:f>
              <c:numCache/>
            </c:numRef>
          </c:val>
          <c:smooth val="0"/>
        </c:ser>
        <c:ser>
          <c:idx val="22"/>
          <c:order val="22"/>
          <c:tx>
            <c:strRef>
              <c:f>'Inner-outer KSI split (2016)'!$A$42</c:f>
              <c:strCache>
                <c:ptCount val="1"/>
                <c:pt idx="0">
                  <c:v>Ealing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'Inner-outer KSI split (2016)'!$B$19:$P$19</c:f>
              <c:strCache/>
            </c:strRef>
          </c:cat>
          <c:val>
            <c:numRef>
              <c:f>'Inner-outer KSI split (2016)'!$B$42:$P$42</c:f>
              <c:numCache/>
            </c:numRef>
          </c:val>
          <c:smooth val="0"/>
        </c:ser>
        <c:ser>
          <c:idx val="23"/>
          <c:order val="23"/>
          <c:tx>
            <c:strRef>
              <c:f>'Inner-outer KSI split (2016)'!$A$43</c:f>
              <c:strCache>
                <c:ptCount val="1"/>
                <c:pt idx="0">
                  <c:v>Hillingdon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'Inner-outer KSI split (2016)'!$B$19:$P$19</c:f>
              <c:strCache/>
            </c:strRef>
          </c:cat>
          <c:val>
            <c:numRef>
              <c:f>'Inner-outer KSI split (2016)'!$B$43:$P$43</c:f>
              <c:numCache/>
            </c:numRef>
          </c:val>
          <c:smooth val="0"/>
        </c:ser>
        <c:marker val="1"/>
        <c:axId val="8891547"/>
        <c:axId val="64575296"/>
      </c:lineChart>
      <c:catAx>
        <c:axId val="8891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575296"/>
        <c:crosses val="autoZero"/>
        <c:auto val="1"/>
        <c:lblOffset val="100"/>
        <c:noMultiLvlLbl val="0"/>
      </c:catAx>
      <c:valAx>
        <c:axId val="6457529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891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Inner London KSIs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2"/>
          <c:order val="0"/>
          <c:tx>
            <c:strRef>
              <c:f>'Inner-outer KSI split (2016)'!$A$14</c:f>
              <c:strCache>
                <c:ptCount val="1"/>
                <c:pt idx="0">
                  <c:v>Low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'Inner-outer KSI split (2016)'!$B$2:$P$2</c:f>
              <c:strCache/>
            </c:strRef>
          </c:cat>
          <c:val>
            <c:numRef>
              <c:f>'Inner-outer KSI split (2016)'!$B$14:$P$14</c:f>
              <c:numCache/>
            </c:numRef>
          </c:val>
          <c:smooth val="0"/>
        </c:ser>
        <c:ser>
          <c:idx val="13"/>
          <c:order val="1"/>
          <c:tx>
            <c:strRef>
              <c:f>'Inner-outer KSI split (2016)'!$A$15</c:f>
              <c:strCache>
                <c:ptCount val="1"/>
                <c:pt idx="0">
                  <c:v>Moderate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'Inner-outer KSI split (2016)'!$B$2:$P$2</c:f>
              <c:strCache/>
            </c:strRef>
          </c:cat>
          <c:val>
            <c:numRef>
              <c:f>'Inner-outer KSI split (2016)'!$B$15:$P$15</c:f>
              <c:numCache/>
            </c:numRef>
          </c:val>
          <c:smooth val="0"/>
        </c:ser>
        <c:ser>
          <c:idx val="14"/>
          <c:order val="2"/>
          <c:tx>
            <c:strRef>
              <c:f>'Inner-outer KSI split (2016)'!$A$16</c:f>
              <c:strCache>
                <c:ptCount val="1"/>
                <c:pt idx="0">
                  <c:v>High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'Inner-outer KSI split (2016)'!$B$2:$P$2</c:f>
              <c:strCache/>
            </c:strRef>
          </c:cat>
          <c:val>
            <c:numRef>
              <c:f>'Inner-outer KSI split (2016)'!$B$16:$P$16</c:f>
              <c:numCache/>
            </c:numRef>
          </c:val>
          <c:smooth val="0"/>
        </c:ser>
        <c:marker val="1"/>
        <c:axId val="20207169"/>
        <c:axId val="36907374"/>
      </c:lineChart>
      <c:catAx>
        <c:axId val="20207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07374"/>
        <c:crosses val="autoZero"/>
        <c:auto val="1"/>
        <c:lblOffset val="100"/>
        <c:noMultiLvlLbl val="0"/>
      </c:catAx>
      <c:valAx>
        <c:axId val="369073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07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6</xdr:row>
      <xdr:rowOff>104775</xdr:rowOff>
    </xdr:from>
    <xdr:to>
      <xdr:col>10</xdr:col>
      <xdr:colOff>523875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723900" y="1076325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38</xdr:row>
      <xdr:rowOff>0</xdr:rowOff>
    </xdr:from>
    <xdr:to>
      <xdr:col>10</xdr:col>
      <xdr:colOff>552450</xdr:colOff>
      <xdr:row>62</xdr:row>
      <xdr:rowOff>66675</xdr:rowOff>
    </xdr:to>
    <xdr:graphicFrame>
      <xdr:nvGraphicFramePr>
        <xdr:cNvPr id="2" name="Chart 2"/>
        <xdr:cNvGraphicFramePr/>
      </xdr:nvGraphicFramePr>
      <xdr:xfrm>
        <a:off x="752475" y="6153150"/>
        <a:ext cx="58959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68</xdr:row>
      <xdr:rowOff>123825</xdr:rowOff>
    </xdr:from>
    <xdr:to>
      <xdr:col>10</xdr:col>
      <xdr:colOff>533400</xdr:colOff>
      <xdr:row>93</xdr:row>
      <xdr:rowOff>28575</xdr:rowOff>
    </xdr:to>
    <xdr:graphicFrame>
      <xdr:nvGraphicFramePr>
        <xdr:cNvPr id="3" name="Chart 3"/>
        <xdr:cNvGraphicFramePr/>
      </xdr:nvGraphicFramePr>
      <xdr:xfrm>
        <a:off x="733425" y="11134725"/>
        <a:ext cx="5895975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133350</xdr:colOff>
      <xdr:row>100</xdr:row>
      <xdr:rowOff>9525</xdr:rowOff>
    </xdr:from>
    <xdr:to>
      <xdr:col>10</xdr:col>
      <xdr:colOff>552450</xdr:colOff>
      <xdr:row>124</xdr:row>
      <xdr:rowOff>85725</xdr:rowOff>
    </xdr:to>
    <xdr:graphicFrame>
      <xdr:nvGraphicFramePr>
        <xdr:cNvPr id="4" name="Chart 5"/>
        <xdr:cNvGraphicFramePr/>
      </xdr:nvGraphicFramePr>
      <xdr:xfrm>
        <a:off x="742950" y="16202025"/>
        <a:ext cx="590550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130</xdr:row>
      <xdr:rowOff>76200</xdr:rowOff>
    </xdr:from>
    <xdr:to>
      <xdr:col>10</xdr:col>
      <xdr:colOff>552450</xdr:colOff>
      <xdr:row>155</xdr:row>
      <xdr:rowOff>0</xdr:rowOff>
    </xdr:to>
    <xdr:graphicFrame>
      <xdr:nvGraphicFramePr>
        <xdr:cNvPr id="5" name="Chart 6"/>
        <xdr:cNvGraphicFramePr/>
      </xdr:nvGraphicFramePr>
      <xdr:xfrm>
        <a:off x="733425" y="21126450"/>
        <a:ext cx="5915025" cy="3971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165</xdr:row>
      <xdr:rowOff>85725</xdr:rowOff>
    </xdr:from>
    <xdr:to>
      <xdr:col>10</xdr:col>
      <xdr:colOff>561975</xdr:colOff>
      <xdr:row>189</xdr:row>
      <xdr:rowOff>152400</xdr:rowOff>
    </xdr:to>
    <xdr:graphicFrame>
      <xdr:nvGraphicFramePr>
        <xdr:cNvPr id="6" name="Chart 7"/>
        <xdr:cNvGraphicFramePr/>
      </xdr:nvGraphicFramePr>
      <xdr:xfrm>
        <a:off x="733425" y="26803350"/>
        <a:ext cx="5924550" cy="395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48</xdr:row>
      <xdr:rowOff>152400</xdr:rowOff>
    </xdr:from>
    <xdr:to>
      <xdr:col>22</xdr:col>
      <xdr:colOff>152400</xdr:colOff>
      <xdr:row>100</xdr:row>
      <xdr:rowOff>0</xdr:rowOff>
    </xdr:to>
    <xdr:graphicFrame>
      <xdr:nvGraphicFramePr>
        <xdr:cNvPr id="1" name="Chart 1"/>
        <xdr:cNvGraphicFramePr/>
      </xdr:nvGraphicFramePr>
      <xdr:xfrm>
        <a:off x="276225" y="7029450"/>
        <a:ext cx="10991850" cy="826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101</xdr:row>
      <xdr:rowOff>0</xdr:rowOff>
    </xdr:from>
    <xdr:to>
      <xdr:col>22</xdr:col>
      <xdr:colOff>152400</xdr:colOff>
      <xdr:row>152</xdr:row>
      <xdr:rowOff>76200</xdr:rowOff>
    </xdr:to>
    <xdr:graphicFrame>
      <xdr:nvGraphicFramePr>
        <xdr:cNvPr id="2" name="Chart 2"/>
        <xdr:cNvGraphicFramePr/>
      </xdr:nvGraphicFramePr>
      <xdr:xfrm>
        <a:off x="276225" y="15459075"/>
        <a:ext cx="10991850" cy="833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154</xdr:row>
      <xdr:rowOff>66675</xdr:rowOff>
    </xdr:from>
    <xdr:to>
      <xdr:col>11</xdr:col>
      <xdr:colOff>114300</xdr:colOff>
      <xdr:row>182</xdr:row>
      <xdr:rowOff>9525</xdr:rowOff>
    </xdr:to>
    <xdr:graphicFrame>
      <xdr:nvGraphicFramePr>
        <xdr:cNvPr id="3" name="Chart 3"/>
        <xdr:cNvGraphicFramePr/>
      </xdr:nvGraphicFramePr>
      <xdr:xfrm>
        <a:off x="247650" y="24107775"/>
        <a:ext cx="5457825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200025</xdr:colOff>
      <xdr:row>154</xdr:row>
      <xdr:rowOff>76200</xdr:rowOff>
    </xdr:from>
    <xdr:to>
      <xdr:col>22</xdr:col>
      <xdr:colOff>381000</xdr:colOff>
      <xdr:row>182</xdr:row>
      <xdr:rowOff>19050</xdr:rowOff>
    </xdr:to>
    <xdr:graphicFrame>
      <xdr:nvGraphicFramePr>
        <xdr:cNvPr id="4" name="Chart 4"/>
        <xdr:cNvGraphicFramePr/>
      </xdr:nvGraphicFramePr>
      <xdr:xfrm>
        <a:off x="5791200" y="24117300"/>
        <a:ext cx="5705475" cy="4476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workbookViewId="0" topLeftCell="A1">
      <selection activeCell="C46" sqref="C46"/>
    </sheetView>
  </sheetViews>
  <sheetFormatPr defaultColWidth="9.140625" defaultRowHeight="12.75"/>
  <cols>
    <col min="1" max="1" width="15.7109375" style="1" customWidth="1"/>
    <col min="2" max="15" width="7.7109375" style="2" customWidth="1"/>
    <col min="16" max="16" width="8.7109375" style="2" customWidth="1"/>
    <col min="17" max="19" width="7.7109375" style="2" customWidth="1"/>
    <col min="20" max="20" width="10.7109375" style="2" customWidth="1"/>
    <col min="21" max="16384" width="7.7109375" style="2" customWidth="1"/>
  </cols>
  <sheetData>
    <row r="1" s="1" customFormat="1" ht="11.25">
      <c r="A1" s="1" t="s">
        <v>38</v>
      </c>
    </row>
    <row r="2" spans="1:20" ht="11.25">
      <c r="A2" s="1" t="s">
        <v>34</v>
      </c>
      <c r="B2" s="2" t="s">
        <v>36</v>
      </c>
      <c r="C2" s="2">
        <v>2001</v>
      </c>
      <c r="D2" s="2">
        <v>2002</v>
      </c>
      <c r="E2" s="2">
        <v>2003</v>
      </c>
      <c r="F2" s="2">
        <v>2004</v>
      </c>
      <c r="G2" s="2">
        <v>2005</v>
      </c>
      <c r="H2" s="2">
        <v>2006</v>
      </c>
      <c r="I2" s="2">
        <v>2007</v>
      </c>
      <c r="J2" s="2">
        <v>2008</v>
      </c>
      <c r="K2" s="2">
        <v>2009</v>
      </c>
      <c r="L2" s="2">
        <v>2010</v>
      </c>
      <c r="M2" s="2">
        <v>2011</v>
      </c>
      <c r="N2" s="2">
        <v>2012</v>
      </c>
      <c r="O2" s="2" t="s">
        <v>46</v>
      </c>
      <c r="P2" s="2" t="s">
        <v>35</v>
      </c>
      <c r="Q2" s="2" t="s">
        <v>43</v>
      </c>
      <c r="R2" s="2" t="s">
        <v>45</v>
      </c>
      <c r="S2" s="2" t="s">
        <v>44</v>
      </c>
      <c r="T2" s="2" t="s">
        <v>47</v>
      </c>
    </row>
    <row r="3" spans="1:20" ht="11.25">
      <c r="A3" s="1" t="s">
        <v>25</v>
      </c>
      <c r="B3" s="3">
        <v>323</v>
      </c>
      <c r="C3" s="3"/>
      <c r="D3" s="3"/>
      <c r="E3" s="3">
        <v>36</v>
      </c>
      <c r="F3" s="3">
        <v>44</v>
      </c>
      <c r="G3" s="3">
        <v>43</v>
      </c>
      <c r="H3" s="3">
        <v>61</v>
      </c>
      <c r="I3" s="3">
        <v>48</v>
      </c>
      <c r="J3" s="3">
        <v>51</v>
      </c>
      <c r="K3" s="3">
        <v>46</v>
      </c>
      <c r="L3" s="3">
        <v>41</v>
      </c>
      <c r="M3" s="3">
        <v>49</v>
      </c>
      <c r="N3" s="3">
        <v>58</v>
      </c>
      <c r="O3" s="3">
        <f aca="true" t="shared" si="0" ref="O3:O36">SUM(J3:N3)</f>
        <v>245</v>
      </c>
      <c r="P3" s="4">
        <f aca="true" t="shared" si="1" ref="P3:P36">(B3-O3)/B3</f>
        <v>0.24148606811145512</v>
      </c>
      <c r="Q3" s="2" t="s">
        <v>41</v>
      </c>
      <c r="R3" s="6">
        <f aca="true" t="shared" si="2" ref="R3:R35">B3*(1-$P$36)</f>
        <v>149.4292980671414</v>
      </c>
      <c r="S3" s="2">
        <f aca="true" t="shared" si="3" ref="S3:S35">((O3-R3)^2)/R3</f>
        <v>61.12428543855795</v>
      </c>
      <c r="T3" s="2" t="str">
        <f aca="true" t="shared" si="4" ref="T3:T35">IF(S3&gt;3.84,"Significant","Not significant")</f>
        <v>Significant</v>
      </c>
    </row>
    <row r="4" spans="1:20" ht="11.25">
      <c r="A4" s="1" t="s">
        <v>31</v>
      </c>
      <c r="B4" s="3">
        <v>933</v>
      </c>
      <c r="C4" s="3"/>
      <c r="D4" s="3"/>
      <c r="E4" s="3">
        <v>133</v>
      </c>
      <c r="F4" s="3">
        <v>133</v>
      </c>
      <c r="G4" s="3">
        <v>111</v>
      </c>
      <c r="H4" s="3">
        <v>124</v>
      </c>
      <c r="I4" s="3">
        <v>151</v>
      </c>
      <c r="J4" s="3">
        <v>146</v>
      </c>
      <c r="K4" s="3">
        <v>105</v>
      </c>
      <c r="L4" s="3">
        <v>91</v>
      </c>
      <c r="M4" s="3">
        <v>103</v>
      </c>
      <c r="N4" s="3">
        <v>168</v>
      </c>
      <c r="O4" s="3">
        <f t="shared" si="0"/>
        <v>613</v>
      </c>
      <c r="P4" s="4">
        <f t="shared" si="1"/>
        <v>0.3429796355841372</v>
      </c>
      <c r="Q4" s="2" t="s">
        <v>42</v>
      </c>
      <c r="R4" s="6">
        <f t="shared" si="2"/>
        <v>431.63323559332173</v>
      </c>
      <c r="S4" s="2">
        <f t="shared" si="3"/>
        <v>76.20799447042506</v>
      </c>
      <c r="T4" s="2" t="str">
        <f t="shared" si="4"/>
        <v>Significant</v>
      </c>
    </row>
    <row r="5" spans="1:20" ht="11.25">
      <c r="A5" s="1" t="s">
        <v>9</v>
      </c>
      <c r="B5" s="3">
        <v>1043</v>
      </c>
      <c r="C5" s="3"/>
      <c r="D5" s="3"/>
      <c r="E5" s="3">
        <v>148</v>
      </c>
      <c r="F5" s="3">
        <v>149</v>
      </c>
      <c r="G5" s="3">
        <v>124</v>
      </c>
      <c r="H5" s="3">
        <v>117</v>
      </c>
      <c r="I5" s="3">
        <v>127</v>
      </c>
      <c r="J5" s="3">
        <v>162</v>
      </c>
      <c r="K5" s="3">
        <v>103</v>
      </c>
      <c r="L5" s="3">
        <v>103</v>
      </c>
      <c r="M5" s="3">
        <v>108</v>
      </c>
      <c r="N5" s="3">
        <v>147</v>
      </c>
      <c r="O5" s="3">
        <f t="shared" si="0"/>
        <v>623</v>
      </c>
      <c r="P5" s="4">
        <f t="shared" si="1"/>
        <v>0.40268456375838924</v>
      </c>
      <c r="Q5" s="2" t="s">
        <v>42</v>
      </c>
      <c r="R5" s="6">
        <f t="shared" si="2"/>
        <v>482.52247022919033</v>
      </c>
      <c r="S5" s="2">
        <f t="shared" si="3"/>
        <v>40.89744537935284</v>
      </c>
      <c r="T5" s="2" t="str">
        <f t="shared" si="4"/>
        <v>Significant</v>
      </c>
    </row>
    <row r="6" spans="1:20" ht="11.25">
      <c r="A6" s="1" t="s">
        <v>21</v>
      </c>
      <c r="B6" s="3">
        <v>1196</v>
      </c>
      <c r="C6" s="3"/>
      <c r="D6" s="3"/>
      <c r="E6" s="3">
        <v>195</v>
      </c>
      <c r="F6" s="3">
        <v>126</v>
      </c>
      <c r="G6" s="3">
        <v>132</v>
      </c>
      <c r="H6" s="3">
        <v>138</v>
      </c>
      <c r="I6" s="3">
        <v>139</v>
      </c>
      <c r="J6" s="3">
        <v>165</v>
      </c>
      <c r="K6" s="3">
        <v>127</v>
      </c>
      <c r="L6" s="3">
        <v>165</v>
      </c>
      <c r="M6" s="3">
        <v>126</v>
      </c>
      <c r="N6" s="3">
        <v>117</v>
      </c>
      <c r="O6" s="3">
        <f t="shared" si="0"/>
        <v>700</v>
      </c>
      <c r="P6" s="4">
        <f t="shared" si="1"/>
        <v>0.41471571906354515</v>
      </c>
      <c r="Q6" s="2" t="s">
        <v>42</v>
      </c>
      <c r="R6" s="6">
        <f t="shared" si="2"/>
        <v>553.3047693136257</v>
      </c>
      <c r="S6" s="2">
        <f t="shared" si="3"/>
        <v>38.89265356021329</v>
      </c>
      <c r="T6" s="2" t="str">
        <f t="shared" si="4"/>
        <v>Significant</v>
      </c>
    </row>
    <row r="7" spans="1:20" ht="11.25">
      <c r="A7" s="1" t="s">
        <v>27</v>
      </c>
      <c r="B7" s="3">
        <v>745</v>
      </c>
      <c r="C7" s="3"/>
      <c r="D7" s="3"/>
      <c r="E7" s="3">
        <v>106</v>
      </c>
      <c r="F7" s="3">
        <v>113</v>
      </c>
      <c r="G7" s="3">
        <v>122</v>
      </c>
      <c r="H7" s="3">
        <v>133</v>
      </c>
      <c r="I7" s="3">
        <v>103</v>
      </c>
      <c r="J7" s="3">
        <v>94</v>
      </c>
      <c r="K7" s="3">
        <v>93</v>
      </c>
      <c r="L7" s="3">
        <v>74</v>
      </c>
      <c r="M7" s="3">
        <v>77</v>
      </c>
      <c r="N7" s="3">
        <v>80</v>
      </c>
      <c r="O7" s="3">
        <f t="shared" si="0"/>
        <v>418</v>
      </c>
      <c r="P7" s="4">
        <f t="shared" si="1"/>
        <v>0.4389261744966443</v>
      </c>
      <c r="Q7" s="2" t="s">
        <v>40</v>
      </c>
      <c r="R7" s="6">
        <f t="shared" si="2"/>
        <v>344.6589073065645</v>
      </c>
      <c r="S7" s="2">
        <f t="shared" si="3"/>
        <v>15.606490252934911</v>
      </c>
      <c r="T7" s="2" t="str">
        <f t="shared" si="4"/>
        <v>Significant</v>
      </c>
    </row>
    <row r="8" spans="1:20" ht="11.25">
      <c r="A8" s="1" t="s">
        <v>10</v>
      </c>
      <c r="B8" s="3">
        <v>803</v>
      </c>
      <c r="C8" s="3"/>
      <c r="D8" s="3"/>
      <c r="E8" s="3">
        <v>175</v>
      </c>
      <c r="F8" s="3">
        <v>131</v>
      </c>
      <c r="G8" s="3">
        <v>94</v>
      </c>
      <c r="H8" s="3">
        <v>117</v>
      </c>
      <c r="I8" s="3">
        <v>78</v>
      </c>
      <c r="J8" s="3">
        <v>80</v>
      </c>
      <c r="K8" s="3">
        <v>98</v>
      </c>
      <c r="L8" s="3">
        <v>79</v>
      </c>
      <c r="M8" s="3">
        <v>78</v>
      </c>
      <c r="N8" s="3">
        <v>107</v>
      </c>
      <c r="O8" s="3">
        <f t="shared" si="0"/>
        <v>442</v>
      </c>
      <c r="P8" s="4">
        <f t="shared" si="1"/>
        <v>0.44956413449564137</v>
      </c>
      <c r="Q8" s="2" t="s">
        <v>42</v>
      </c>
      <c r="R8" s="6">
        <f t="shared" si="2"/>
        <v>371.49141284184066</v>
      </c>
      <c r="S8" s="2">
        <f t="shared" si="3"/>
        <v>13.382438169994282</v>
      </c>
      <c r="T8" s="2" t="str">
        <f t="shared" si="4"/>
        <v>Significant</v>
      </c>
    </row>
    <row r="9" spans="1:20" ht="11.25">
      <c r="A9" s="1" t="s">
        <v>28</v>
      </c>
      <c r="B9" s="3">
        <v>854</v>
      </c>
      <c r="C9" s="3"/>
      <c r="D9" s="3"/>
      <c r="E9" s="3">
        <v>116</v>
      </c>
      <c r="F9" s="3">
        <v>105</v>
      </c>
      <c r="G9" s="3">
        <v>113</v>
      </c>
      <c r="H9" s="3">
        <v>114</v>
      </c>
      <c r="I9" s="3">
        <v>120</v>
      </c>
      <c r="J9" s="3">
        <v>113</v>
      </c>
      <c r="K9" s="3">
        <v>94</v>
      </c>
      <c r="L9" s="3">
        <v>80</v>
      </c>
      <c r="M9" s="3">
        <v>82</v>
      </c>
      <c r="N9" s="3">
        <v>94</v>
      </c>
      <c r="O9" s="3">
        <f t="shared" si="0"/>
        <v>463</v>
      </c>
      <c r="P9" s="4">
        <f t="shared" si="1"/>
        <v>0.45784543325526933</v>
      </c>
      <c r="Q9" s="2" t="s">
        <v>41</v>
      </c>
      <c r="R9" s="6">
        <f t="shared" si="2"/>
        <v>395.08551253665246</v>
      </c>
      <c r="S9" s="2">
        <f t="shared" si="3"/>
        <v>11.674377979074329</v>
      </c>
      <c r="T9" s="2" t="str">
        <f t="shared" si="4"/>
        <v>Significant</v>
      </c>
    </row>
    <row r="10" spans="1:20" ht="11.25">
      <c r="A10" s="1" t="s">
        <v>26</v>
      </c>
      <c r="B10" s="3">
        <v>2043</v>
      </c>
      <c r="C10" s="3"/>
      <c r="D10" s="3"/>
      <c r="E10" s="3">
        <v>330</v>
      </c>
      <c r="F10" s="3">
        <v>281</v>
      </c>
      <c r="G10" s="3">
        <v>263</v>
      </c>
      <c r="H10" s="3">
        <v>293</v>
      </c>
      <c r="I10" s="3">
        <v>286</v>
      </c>
      <c r="J10" s="3">
        <v>272</v>
      </c>
      <c r="K10" s="3">
        <v>261</v>
      </c>
      <c r="L10" s="3">
        <v>186</v>
      </c>
      <c r="M10" s="3">
        <v>160</v>
      </c>
      <c r="N10" s="3">
        <v>193</v>
      </c>
      <c r="O10" s="3">
        <f t="shared" si="0"/>
        <v>1072</v>
      </c>
      <c r="P10" s="4">
        <f t="shared" si="1"/>
        <v>0.4752814488497308</v>
      </c>
      <c r="Q10" s="2" t="s">
        <v>41</v>
      </c>
      <c r="R10" s="6">
        <f t="shared" si="2"/>
        <v>945.1518760098138</v>
      </c>
      <c r="S10" s="2">
        <f t="shared" si="3"/>
        <v>17.024191527566284</v>
      </c>
      <c r="T10" s="2" t="str">
        <f t="shared" si="4"/>
        <v>Significant</v>
      </c>
    </row>
    <row r="11" spans="1:20" ht="11.25">
      <c r="A11" s="1" t="s">
        <v>17</v>
      </c>
      <c r="B11" s="3">
        <v>1032</v>
      </c>
      <c r="C11" s="3"/>
      <c r="D11" s="3"/>
      <c r="E11" s="3">
        <v>176</v>
      </c>
      <c r="F11" s="3">
        <v>147</v>
      </c>
      <c r="G11" s="3">
        <v>145</v>
      </c>
      <c r="H11" s="3">
        <v>132</v>
      </c>
      <c r="I11" s="3">
        <v>124</v>
      </c>
      <c r="J11" s="3">
        <v>113</v>
      </c>
      <c r="K11" s="3">
        <v>112</v>
      </c>
      <c r="L11" s="3">
        <v>108</v>
      </c>
      <c r="M11" s="3">
        <v>102</v>
      </c>
      <c r="N11" s="3">
        <v>102</v>
      </c>
      <c r="O11" s="3">
        <f t="shared" si="0"/>
        <v>537</v>
      </c>
      <c r="P11" s="4">
        <f t="shared" si="1"/>
        <v>0.4796511627906977</v>
      </c>
      <c r="Q11" s="2" t="s">
        <v>42</v>
      </c>
      <c r="R11" s="6">
        <f t="shared" si="2"/>
        <v>477.43354676560347</v>
      </c>
      <c r="S11" s="2">
        <f t="shared" si="3"/>
        <v>7.431740762589361</v>
      </c>
      <c r="T11" s="2" t="str">
        <f t="shared" si="4"/>
        <v>Significant</v>
      </c>
    </row>
    <row r="12" spans="1:20" ht="11.25">
      <c r="A12" s="1" t="s">
        <v>16</v>
      </c>
      <c r="B12" s="3">
        <v>1563</v>
      </c>
      <c r="C12" s="3"/>
      <c r="D12" s="3"/>
      <c r="E12" s="3">
        <v>209</v>
      </c>
      <c r="F12" s="3">
        <v>167</v>
      </c>
      <c r="G12" s="3">
        <v>162</v>
      </c>
      <c r="H12" s="3">
        <v>195</v>
      </c>
      <c r="I12" s="3">
        <v>185</v>
      </c>
      <c r="J12" s="3">
        <v>164</v>
      </c>
      <c r="K12" s="3">
        <v>173</v>
      </c>
      <c r="L12" s="3">
        <v>156</v>
      </c>
      <c r="M12" s="3">
        <v>169</v>
      </c>
      <c r="N12" s="3">
        <v>151</v>
      </c>
      <c r="O12" s="3">
        <f t="shared" si="0"/>
        <v>813</v>
      </c>
      <c r="P12" s="4">
        <f t="shared" si="1"/>
        <v>0.4798464491362764</v>
      </c>
      <c r="Q12" s="2" t="s">
        <v>40</v>
      </c>
      <c r="R12" s="6">
        <f t="shared" si="2"/>
        <v>723.0897612351146</v>
      </c>
      <c r="S12" s="2">
        <f t="shared" si="3"/>
        <v>11.179595491644946</v>
      </c>
      <c r="T12" s="2" t="str">
        <f t="shared" si="4"/>
        <v>Significant</v>
      </c>
    </row>
    <row r="13" spans="1:20" ht="11.25">
      <c r="A13" s="1" t="s">
        <v>8</v>
      </c>
      <c r="B13" s="3">
        <v>1001</v>
      </c>
      <c r="C13" s="3"/>
      <c r="D13" s="3"/>
      <c r="E13" s="3">
        <v>135</v>
      </c>
      <c r="F13" s="3">
        <v>113</v>
      </c>
      <c r="G13" s="3">
        <v>108</v>
      </c>
      <c r="H13" s="3">
        <v>122</v>
      </c>
      <c r="I13" s="3">
        <v>130</v>
      </c>
      <c r="J13" s="3">
        <v>126</v>
      </c>
      <c r="K13" s="3">
        <v>99</v>
      </c>
      <c r="L13" s="3">
        <v>104</v>
      </c>
      <c r="M13" s="3">
        <v>94</v>
      </c>
      <c r="N13" s="3">
        <v>73</v>
      </c>
      <c r="O13" s="3">
        <f t="shared" si="0"/>
        <v>496</v>
      </c>
      <c r="P13" s="4">
        <f t="shared" si="1"/>
        <v>0.5044955044955045</v>
      </c>
      <c r="Q13" s="2" t="s">
        <v>40</v>
      </c>
      <c r="R13" s="6">
        <f t="shared" si="2"/>
        <v>463.09203518640413</v>
      </c>
      <c r="S13" s="2">
        <f t="shared" si="3"/>
        <v>2.338485799560254</v>
      </c>
      <c r="T13" s="2" t="str">
        <f t="shared" si="4"/>
        <v>Not significant</v>
      </c>
    </row>
    <row r="14" spans="1:20" ht="11.25">
      <c r="A14" s="1" t="s">
        <v>15</v>
      </c>
      <c r="B14" s="3">
        <v>928</v>
      </c>
      <c r="C14" s="3"/>
      <c r="D14" s="3"/>
      <c r="E14" s="3">
        <v>152</v>
      </c>
      <c r="F14" s="3">
        <v>101</v>
      </c>
      <c r="G14" s="3">
        <v>90</v>
      </c>
      <c r="H14" s="3">
        <v>81</v>
      </c>
      <c r="I14" s="3">
        <v>112</v>
      </c>
      <c r="J14" s="3">
        <v>75</v>
      </c>
      <c r="K14" s="3">
        <v>77</v>
      </c>
      <c r="L14" s="3">
        <v>81</v>
      </c>
      <c r="M14" s="3">
        <v>100</v>
      </c>
      <c r="N14" s="3">
        <v>122</v>
      </c>
      <c r="O14" s="3">
        <f t="shared" si="0"/>
        <v>455</v>
      </c>
      <c r="P14" s="4">
        <f t="shared" si="1"/>
        <v>0.509698275862069</v>
      </c>
      <c r="Q14" s="2" t="s">
        <v>42</v>
      </c>
      <c r="R14" s="6">
        <f t="shared" si="2"/>
        <v>429.3200885644186</v>
      </c>
      <c r="S14" s="2">
        <f t="shared" si="3"/>
        <v>1.536051698732365</v>
      </c>
      <c r="T14" s="2" t="str">
        <f t="shared" si="4"/>
        <v>Not significant</v>
      </c>
    </row>
    <row r="15" spans="1:20" ht="11.25">
      <c r="A15" s="1" t="s">
        <v>0</v>
      </c>
      <c r="B15" s="3">
        <v>1344</v>
      </c>
      <c r="C15" s="3"/>
      <c r="D15" s="3"/>
      <c r="E15" s="3">
        <v>197</v>
      </c>
      <c r="F15" s="3">
        <v>172</v>
      </c>
      <c r="G15" s="3">
        <v>146</v>
      </c>
      <c r="H15" s="3">
        <v>147</v>
      </c>
      <c r="I15" s="3">
        <v>158</v>
      </c>
      <c r="J15" s="3">
        <v>136</v>
      </c>
      <c r="K15" s="3">
        <v>137</v>
      </c>
      <c r="L15" s="3">
        <v>132</v>
      </c>
      <c r="M15" s="3">
        <v>141</v>
      </c>
      <c r="N15" s="3">
        <v>112</v>
      </c>
      <c r="O15" s="3">
        <f t="shared" si="0"/>
        <v>658</v>
      </c>
      <c r="P15" s="4">
        <f t="shared" si="1"/>
        <v>0.5104166666666666</v>
      </c>
      <c r="Q15" s="2" t="s">
        <v>41</v>
      </c>
      <c r="R15" s="6">
        <f t="shared" si="2"/>
        <v>621.773921369158</v>
      </c>
      <c r="S15" s="2">
        <f t="shared" si="3"/>
        <v>2.1106204809590237</v>
      </c>
      <c r="T15" s="2" t="str">
        <f t="shared" si="4"/>
        <v>Not significant</v>
      </c>
    </row>
    <row r="16" spans="1:20" ht="11.25">
      <c r="A16" s="1" t="s">
        <v>4</v>
      </c>
      <c r="B16" s="3">
        <v>1248</v>
      </c>
      <c r="C16" s="3"/>
      <c r="D16" s="3"/>
      <c r="E16" s="3">
        <v>187</v>
      </c>
      <c r="F16" s="3">
        <v>148</v>
      </c>
      <c r="G16" s="3">
        <v>131</v>
      </c>
      <c r="H16" s="3">
        <v>123</v>
      </c>
      <c r="I16" s="3">
        <v>105</v>
      </c>
      <c r="J16" s="3">
        <v>123</v>
      </c>
      <c r="K16" s="3">
        <v>141</v>
      </c>
      <c r="L16" s="3">
        <v>112</v>
      </c>
      <c r="M16" s="3">
        <v>100</v>
      </c>
      <c r="N16" s="3">
        <v>114</v>
      </c>
      <c r="O16" s="3">
        <f t="shared" si="0"/>
        <v>590</v>
      </c>
      <c r="P16" s="4">
        <f t="shared" si="1"/>
        <v>0.5272435897435898</v>
      </c>
      <c r="Q16" s="2" t="s">
        <v>42</v>
      </c>
      <c r="R16" s="6">
        <f t="shared" si="2"/>
        <v>577.3614984142181</v>
      </c>
      <c r="S16" s="2">
        <f t="shared" si="3"/>
        <v>0.2766580777771487</v>
      </c>
      <c r="T16" s="2" t="str">
        <f t="shared" si="4"/>
        <v>Not significant</v>
      </c>
    </row>
    <row r="17" spans="1:20" ht="11.25">
      <c r="A17" s="1" t="s">
        <v>30</v>
      </c>
      <c r="B17" s="3">
        <v>677</v>
      </c>
      <c r="C17" s="3"/>
      <c r="D17" s="3"/>
      <c r="E17" s="3">
        <v>122</v>
      </c>
      <c r="F17" s="3">
        <v>80</v>
      </c>
      <c r="G17" s="3">
        <v>72</v>
      </c>
      <c r="H17" s="3">
        <v>103</v>
      </c>
      <c r="I17" s="3">
        <v>76</v>
      </c>
      <c r="J17" s="3">
        <v>64</v>
      </c>
      <c r="K17" s="3">
        <v>56</v>
      </c>
      <c r="L17" s="3">
        <v>72</v>
      </c>
      <c r="M17" s="3">
        <v>69</v>
      </c>
      <c r="N17" s="3">
        <v>52</v>
      </c>
      <c r="O17" s="3">
        <f t="shared" si="0"/>
        <v>313</v>
      </c>
      <c r="P17" s="4">
        <f t="shared" si="1"/>
        <v>0.5376661742983752</v>
      </c>
      <c r="Q17" s="2" t="s">
        <v>41</v>
      </c>
      <c r="R17" s="6">
        <f t="shared" si="2"/>
        <v>313.2001077134821</v>
      </c>
      <c r="S17" s="2">
        <f t="shared" si="3"/>
        <v>0.00012785147900290833</v>
      </c>
      <c r="T17" s="2" t="str">
        <f t="shared" si="4"/>
        <v>Not significant</v>
      </c>
    </row>
    <row r="18" spans="1:20" ht="11.25">
      <c r="A18" s="1" t="s">
        <v>22</v>
      </c>
      <c r="B18" s="3">
        <v>580</v>
      </c>
      <c r="C18" s="3"/>
      <c r="D18" s="3"/>
      <c r="E18" s="3">
        <v>114</v>
      </c>
      <c r="F18" s="3">
        <v>64</v>
      </c>
      <c r="G18" s="3">
        <v>66</v>
      </c>
      <c r="H18" s="3">
        <v>83</v>
      </c>
      <c r="I18" s="3">
        <v>70</v>
      </c>
      <c r="J18" s="3">
        <v>74</v>
      </c>
      <c r="K18" s="3">
        <v>57</v>
      </c>
      <c r="L18" s="3">
        <v>49</v>
      </c>
      <c r="M18" s="3">
        <v>45</v>
      </c>
      <c r="N18" s="3">
        <v>42</v>
      </c>
      <c r="O18" s="3">
        <f t="shared" si="0"/>
        <v>267</v>
      </c>
      <c r="P18" s="4">
        <f t="shared" si="1"/>
        <v>0.5396551724137931</v>
      </c>
      <c r="Q18" s="2" t="s">
        <v>40</v>
      </c>
      <c r="R18" s="6">
        <f t="shared" si="2"/>
        <v>268.32505535276164</v>
      </c>
      <c r="S18" s="2">
        <f t="shared" si="3"/>
        <v>0.006543450389207931</v>
      </c>
      <c r="T18" s="2" t="str">
        <f t="shared" si="4"/>
        <v>Not significant</v>
      </c>
    </row>
    <row r="19" spans="1:20" ht="11.25">
      <c r="A19" s="1" t="s">
        <v>1</v>
      </c>
      <c r="B19" s="3">
        <v>731</v>
      </c>
      <c r="C19" s="3"/>
      <c r="D19" s="3"/>
      <c r="E19" s="3">
        <v>115</v>
      </c>
      <c r="F19" s="3">
        <v>82</v>
      </c>
      <c r="G19" s="3">
        <v>87</v>
      </c>
      <c r="H19" s="3">
        <v>103</v>
      </c>
      <c r="I19" s="3">
        <v>105</v>
      </c>
      <c r="J19" s="3">
        <v>73</v>
      </c>
      <c r="K19" s="3">
        <v>82</v>
      </c>
      <c r="L19" s="3">
        <v>68</v>
      </c>
      <c r="M19" s="3">
        <v>49</v>
      </c>
      <c r="N19" s="3">
        <v>55</v>
      </c>
      <c r="O19" s="3">
        <f t="shared" si="0"/>
        <v>327</v>
      </c>
      <c r="P19" s="4">
        <f t="shared" si="1"/>
        <v>0.5526675786593708</v>
      </c>
      <c r="Q19" s="2" t="s">
        <v>41</v>
      </c>
      <c r="R19" s="6">
        <f t="shared" si="2"/>
        <v>338.1820956256358</v>
      </c>
      <c r="S19" s="2">
        <f t="shared" si="3"/>
        <v>0.3697394516097626</v>
      </c>
      <c r="T19" s="2" t="str">
        <f t="shared" si="4"/>
        <v>Not significant</v>
      </c>
    </row>
    <row r="20" spans="1:20" ht="11.25">
      <c r="A20" s="1" t="s">
        <v>5</v>
      </c>
      <c r="B20" s="3">
        <v>1234</v>
      </c>
      <c r="C20" s="3"/>
      <c r="D20" s="3"/>
      <c r="E20" s="3">
        <v>214</v>
      </c>
      <c r="F20" s="3">
        <v>156</v>
      </c>
      <c r="G20" s="3">
        <v>158</v>
      </c>
      <c r="H20" s="3">
        <v>149</v>
      </c>
      <c r="I20" s="3">
        <v>158</v>
      </c>
      <c r="J20" s="3">
        <v>132</v>
      </c>
      <c r="K20" s="3">
        <v>107</v>
      </c>
      <c r="L20" s="3">
        <v>87</v>
      </c>
      <c r="M20" s="3">
        <v>109</v>
      </c>
      <c r="N20" s="3">
        <v>107</v>
      </c>
      <c r="O20" s="3">
        <f t="shared" si="0"/>
        <v>542</v>
      </c>
      <c r="P20" s="4">
        <f t="shared" si="1"/>
        <v>0.5607779578606159</v>
      </c>
      <c r="Q20" s="2" t="s">
        <v>41</v>
      </c>
      <c r="R20" s="6">
        <f t="shared" si="2"/>
        <v>570.8846867332894</v>
      </c>
      <c r="S20" s="2">
        <f t="shared" si="3"/>
        <v>1.4614599884513146</v>
      </c>
      <c r="T20" s="2" t="str">
        <f t="shared" si="4"/>
        <v>Not significant</v>
      </c>
    </row>
    <row r="21" spans="1:20" ht="11.25">
      <c r="A21" s="1" t="s">
        <v>23</v>
      </c>
      <c r="B21" s="3">
        <v>1274</v>
      </c>
      <c r="C21" s="3"/>
      <c r="D21" s="3"/>
      <c r="E21" s="3">
        <v>138</v>
      </c>
      <c r="F21" s="3">
        <v>150</v>
      </c>
      <c r="G21" s="3">
        <v>121</v>
      </c>
      <c r="H21" s="3">
        <v>134</v>
      </c>
      <c r="I21" s="3">
        <v>166</v>
      </c>
      <c r="J21" s="3">
        <v>116</v>
      </c>
      <c r="K21" s="3">
        <v>120</v>
      </c>
      <c r="L21" s="3">
        <v>102</v>
      </c>
      <c r="M21" s="3">
        <v>112</v>
      </c>
      <c r="N21" s="3">
        <v>109</v>
      </c>
      <c r="O21" s="3">
        <f t="shared" si="0"/>
        <v>559</v>
      </c>
      <c r="P21" s="4">
        <f t="shared" si="1"/>
        <v>0.5612244897959183</v>
      </c>
      <c r="Q21" s="2" t="s">
        <v>40</v>
      </c>
      <c r="R21" s="6">
        <f t="shared" si="2"/>
        <v>589.3898629645144</v>
      </c>
      <c r="S21" s="2">
        <f t="shared" si="3"/>
        <v>1.566948855137614</v>
      </c>
      <c r="T21" s="2" t="str">
        <f t="shared" si="4"/>
        <v>Not significant</v>
      </c>
    </row>
    <row r="22" spans="1:20" ht="11.25">
      <c r="A22" s="1" t="s">
        <v>3</v>
      </c>
      <c r="B22" s="3">
        <v>1206</v>
      </c>
      <c r="C22" s="3"/>
      <c r="D22" s="3"/>
      <c r="E22" s="3">
        <v>160</v>
      </c>
      <c r="F22" s="3">
        <v>158</v>
      </c>
      <c r="G22" s="3">
        <v>134</v>
      </c>
      <c r="H22" s="3">
        <v>163</v>
      </c>
      <c r="I22" s="3">
        <v>143</v>
      </c>
      <c r="J22" s="3">
        <v>140</v>
      </c>
      <c r="K22" s="3">
        <v>127</v>
      </c>
      <c r="L22" s="3">
        <v>90</v>
      </c>
      <c r="M22" s="3">
        <v>81</v>
      </c>
      <c r="N22" s="3">
        <v>90</v>
      </c>
      <c r="O22" s="3">
        <f t="shared" si="0"/>
        <v>528</v>
      </c>
      <c r="P22" s="4">
        <f t="shared" si="1"/>
        <v>0.5621890547263682</v>
      </c>
      <c r="Q22" s="2" t="s">
        <v>41</v>
      </c>
      <c r="R22" s="6">
        <f t="shared" si="2"/>
        <v>557.931063371432</v>
      </c>
      <c r="S22" s="2">
        <f t="shared" si="3"/>
        <v>1.605697573336704</v>
      </c>
      <c r="T22" s="2" t="str">
        <f t="shared" si="4"/>
        <v>Not significant</v>
      </c>
    </row>
    <row r="23" spans="1:20" ht="11.25">
      <c r="A23" s="1" t="s">
        <v>19</v>
      </c>
      <c r="B23" s="3">
        <v>948</v>
      </c>
      <c r="C23" s="3"/>
      <c r="D23" s="3"/>
      <c r="E23" s="3">
        <v>122</v>
      </c>
      <c r="F23" s="3">
        <v>114</v>
      </c>
      <c r="G23" s="3">
        <v>80</v>
      </c>
      <c r="H23" s="3">
        <v>75</v>
      </c>
      <c r="I23" s="3">
        <v>105</v>
      </c>
      <c r="J23" s="3">
        <v>88</v>
      </c>
      <c r="K23" s="3">
        <v>93</v>
      </c>
      <c r="L23" s="3">
        <v>81</v>
      </c>
      <c r="M23" s="3">
        <v>74</v>
      </c>
      <c r="N23" s="3">
        <v>77</v>
      </c>
      <c r="O23" s="3">
        <f t="shared" si="0"/>
        <v>413</v>
      </c>
      <c r="P23" s="4">
        <f t="shared" si="1"/>
        <v>0.5643459915611815</v>
      </c>
      <c r="Q23" s="2" t="s">
        <v>42</v>
      </c>
      <c r="R23" s="6">
        <f t="shared" si="2"/>
        <v>438.57267668003107</v>
      </c>
      <c r="S23" s="2">
        <f t="shared" si="3"/>
        <v>1.4911138503471222</v>
      </c>
      <c r="T23" s="2" t="str">
        <f t="shared" si="4"/>
        <v>Not significant</v>
      </c>
    </row>
    <row r="24" spans="1:20" ht="11.25">
      <c r="A24" s="1" t="s">
        <v>32</v>
      </c>
      <c r="B24" s="3">
        <v>848</v>
      </c>
      <c r="C24" s="3"/>
      <c r="D24" s="3"/>
      <c r="E24" s="3">
        <v>121</v>
      </c>
      <c r="F24" s="3">
        <v>105</v>
      </c>
      <c r="G24" s="3">
        <v>93</v>
      </c>
      <c r="H24" s="3">
        <v>100</v>
      </c>
      <c r="I24" s="3">
        <v>92</v>
      </c>
      <c r="J24" s="3">
        <v>104</v>
      </c>
      <c r="K24" s="3">
        <v>61</v>
      </c>
      <c r="L24" s="3">
        <v>67</v>
      </c>
      <c r="M24" s="3">
        <v>68</v>
      </c>
      <c r="N24" s="3">
        <v>69</v>
      </c>
      <c r="O24" s="3">
        <f t="shared" si="0"/>
        <v>369</v>
      </c>
      <c r="P24" s="4">
        <f t="shared" si="1"/>
        <v>0.5648584905660378</v>
      </c>
      <c r="Q24" s="2" t="s">
        <v>42</v>
      </c>
      <c r="R24" s="6">
        <f t="shared" si="2"/>
        <v>392.3097361019687</v>
      </c>
      <c r="S24" s="2">
        <f t="shared" si="3"/>
        <v>1.3849867773921338</v>
      </c>
      <c r="T24" s="2" t="str">
        <f t="shared" si="4"/>
        <v>Not significant</v>
      </c>
    </row>
    <row r="25" spans="1:20" ht="11.25">
      <c r="A25" s="1" t="s">
        <v>20</v>
      </c>
      <c r="B25" s="3">
        <v>937</v>
      </c>
      <c r="C25" s="3"/>
      <c r="D25" s="3"/>
      <c r="E25" s="3">
        <v>157</v>
      </c>
      <c r="F25" s="3">
        <v>118</v>
      </c>
      <c r="G25" s="3">
        <v>94</v>
      </c>
      <c r="H25" s="3">
        <v>98</v>
      </c>
      <c r="I25" s="3">
        <v>96</v>
      </c>
      <c r="J25" s="3">
        <v>83</v>
      </c>
      <c r="K25" s="3">
        <v>69</v>
      </c>
      <c r="L25" s="3">
        <v>76</v>
      </c>
      <c r="M25" s="3">
        <v>76</v>
      </c>
      <c r="N25" s="3">
        <v>93</v>
      </c>
      <c r="O25" s="3">
        <f t="shared" si="0"/>
        <v>397</v>
      </c>
      <c r="P25" s="4">
        <f t="shared" si="1"/>
        <v>0.576307363927428</v>
      </c>
      <c r="Q25" s="2" t="s">
        <v>40</v>
      </c>
      <c r="R25" s="6">
        <f t="shared" si="2"/>
        <v>433.4837532164442</v>
      </c>
      <c r="S25" s="2">
        <f t="shared" si="3"/>
        <v>3.070620845376377</v>
      </c>
      <c r="T25" s="2" t="str">
        <f t="shared" si="4"/>
        <v>Not significant</v>
      </c>
    </row>
    <row r="26" spans="1:20" ht="11.25">
      <c r="A26" s="1" t="s">
        <v>18</v>
      </c>
      <c r="B26" s="3">
        <v>651</v>
      </c>
      <c r="C26" s="3"/>
      <c r="D26" s="3"/>
      <c r="E26" s="3">
        <v>97</v>
      </c>
      <c r="F26" s="3">
        <v>79</v>
      </c>
      <c r="G26" s="3">
        <v>71</v>
      </c>
      <c r="H26" s="3">
        <v>74</v>
      </c>
      <c r="I26" s="3">
        <v>62</v>
      </c>
      <c r="J26" s="3">
        <v>64</v>
      </c>
      <c r="K26" s="3">
        <v>55</v>
      </c>
      <c r="L26" s="3">
        <v>39</v>
      </c>
      <c r="M26" s="3">
        <v>46</v>
      </c>
      <c r="N26" s="3">
        <v>65</v>
      </c>
      <c r="O26" s="3">
        <f t="shared" si="0"/>
        <v>269</v>
      </c>
      <c r="P26" s="4">
        <f t="shared" si="1"/>
        <v>0.5867895545314901</v>
      </c>
      <c r="Q26" s="2" t="s">
        <v>40</v>
      </c>
      <c r="R26" s="6">
        <f t="shared" si="2"/>
        <v>301.1717431631859</v>
      </c>
      <c r="S26" s="2">
        <f t="shared" si="3"/>
        <v>3.4366473005974765</v>
      </c>
      <c r="T26" s="2" t="str">
        <f t="shared" si="4"/>
        <v>Not significant</v>
      </c>
    </row>
    <row r="27" spans="1:20" ht="11.25">
      <c r="A27" s="1" t="s">
        <v>14</v>
      </c>
      <c r="B27" s="3">
        <v>1132</v>
      </c>
      <c r="C27" s="3"/>
      <c r="D27" s="3"/>
      <c r="E27" s="3">
        <v>122</v>
      </c>
      <c r="F27" s="3">
        <v>134</v>
      </c>
      <c r="G27" s="3">
        <v>120</v>
      </c>
      <c r="H27" s="3">
        <v>146</v>
      </c>
      <c r="I27" s="3">
        <v>103</v>
      </c>
      <c r="J27" s="3">
        <v>102</v>
      </c>
      <c r="K27" s="3">
        <v>101</v>
      </c>
      <c r="L27" s="3">
        <v>97</v>
      </c>
      <c r="M27" s="3">
        <v>73</v>
      </c>
      <c r="N27" s="3">
        <v>73</v>
      </c>
      <c r="O27" s="3">
        <f t="shared" si="0"/>
        <v>446</v>
      </c>
      <c r="P27" s="4">
        <f t="shared" si="1"/>
        <v>0.6060070671378092</v>
      </c>
      <c r="Q27" s="2" t="s">
        <v>41</v>
      </c>
      <c r="R27" s="6">
        <f t="shared" si="2"/>
        <v>523.6964873436658</v>
      </c>
      <c r="S27" s="2">
        <f t="shared" si="3"/>
        <v>11.52718089854768</v>
      </c>
      <c r="T27" s="2" t="str">
        <f t="shared" si="4"/>
        <v>Significant</v>
      </c>
    </row>
    <row r="28" spans="1:20" ht="11.25">
      <c r="A28" s="1" t="s">
        <v>7</v>
      </c>
      <c r="B28" s="3">
        <v>1178</v>
      </c>
      <c r="C28" s="3"/>
      <c r="D28" s="3"/>
      <c r="E28" s="3">
        <v>188</v>
      </c>
      <c r="F28" s="3">
        <v>173</v>
      </c>
      <c r="G28" s="3">
        <v>126</v>
      </c>
      <c r="H28" s="3">
        <v>135</v>
      </c>
      <c r="I28" s="3">
        <v>98</v>
      </c>
      <c r="J28" s="3">
        <v>85</v>
      </c>
      <c r="K28" s="3">
        <v>97</v>
      </c>
      <c r="L28" s="3">
        <v>98</v>
      </c>
      <c r="M28" s="3">
        <v>98</v>
      </c>
      <c r="N28" s="3">
        <v>86</v>
      </c>
      <c r="O28" s="3">
        <f t="shared" si="0"/>
        <v>464</v>
      </c>
      <c r="P28" s="4">
        <f t="shared" si="1"/>
        <v>0.6061120543293718</v>
      </c>
      <c r="Q28" s="2" t="s">
        <v>41</v>
      </c>
      <c r="R28" s="6">
        <f t="shared" si="2"/>
        <v>544.9774400095745</v>
      </c>
      <c r="S28" s="2">
        <f t="shared" si="3"/>
        <v>12.032325210359222</v>
      </c>
      <c r="T28" s="2" t="str">
        <f t="shared" si="4"/>
        <v>Significant</v>
      </c>
    </row>
    <row r="29" spans="1:20" ht="11.25">
      <c r="A29" s="1" t="s">
        <v>29</v>
      </c>
      <c r="B29" s="3">
        <v>620</v>
      </c>
      <c r="C29" s="3"/>
      <c r="D29" s="3"/>
      <c r="E29" s="3">
        <v>82</v>
      </c>
      <c r="F29" s="3">
        <v>64</v>
      </c>
      <c r="G29" s="3">
        <v>63</v>
      </c>
      <c r="H29" s="3">
        <v>77</v>
      </c>
      <c r="I29" s="3">
        <v>49</v>
      </c>
      <c r="J29" s="3">
        <v>65</v>
      </c>
      <c r="K29" s="3">
        <v>52</v>
      </c>
      <c r="L29" s="3">
        <v>46</v>
      </c>
      <c r="M29" s="3">
        <v>44</v>
      </c>
      <c r="N29" s="3">
        <v>34</v>
      </c>
      <c r="O29" s="3">
        <f t="shared" si="0"/>
        <v>241</v>
      </c>
      <c r="P29" s="4">
        <f t="shared" si="1"/>
        <v>0.6112903225806452</v>
      </c>
      <c r="Q29" s="2" t="s">
        <v>42</v>
      </c>
      <c r="R29" s="6">
        <f t="shared" si="2"/>
        <v>286.8302315839866</v>
      </c>
      <c r="S29" s="2">
        <f t="shared" si="3"/>
        <v>7.322833843010795</v>
      </c>
      <c r="T29" s="2" t="str">
        <f t="shared" si="4"/>
        <v>Significant</v>
      </c>
    </row>
    <row r="30" spans="1:20" ht="11.25">
      <c r="A30" s="1" t="s">
        <v>11</v>
      </c>
      <c r="B30" s="3">
        <v>609</v>
      </c>
      <c r="C30" s="3"/>
      <c r="D30" s="3"/>
      <c r="E30" s="3">
        <v>70</v>
      </c>
      <c r="F30" s="3">
        <v>83</v>
      </c>
      <c r="G30" s="3">
        <v>76</v>
      </c>
      <c r="H30" s="3">
        <v>58</v>
      </c>
      <c r="I30" s="3">
        <v>55</v>
      </c>
      <c r="J30" s="3">
        <v>52</v>
      </c>
      <c r="K30" s="3">
        <v>49</v>
      </c>
      <c r="L30" s="3">
        <v>39</v>
      </c>
      <c r="M30" s="3">
        <v>37</v>
      </c>
      <c r="N30" s="3">
        <v>46</v>
      </c>
      <c r="O30" s="3">
        <f t="shared" si="0"/>
        <v>223</v>
      </c>
      <c r="P30" s="4">
        <f t="shared" si="1"/>
        <v>0.6338259441707718</v>
      </c>
      <c r="Q30" s="2" t="s">
        <v>41</v>
      </c>
      <c r="R30" s="6">
        <f t="shared" si="2"/>
        <v>281.7413081203997</v>
      </c>
      <c r="S30" s="2">
        <f t="shared" si="3"/>
        <v>12.247196915197035</v>
      </c>
      <c r="T30" s="2" t="str">
        <f t="shared" si="4"/>
        <v>Significant</v>
      </c>
    </row>
    <row r="31" spans="1:20" ht="11.25">
      <c r="A31" s="1" t="s">
        <v>2</v>
      </c>
      <c r="B31" s="3">
        <v>1220</v>
      </c>
      <c r="C31" s="3"/>
      <c r="D31" s="3"/>
      <c r="E31" s="3">
        <v>189</v>
      </c>
      <c r="F31" s="3">
        <v>155</v>
      </c>
      <c r="G31" s="3">
        <v>124</v>
      </c>
      <c r="H31" s="3">
        <v>107</v>
      </c>
      <c r="I31" s="3">
        <v>98</v>
      </c>
      <c r="J31" s="3">
        <v>97</v>
      </c>
      <c r="K31" s="3">
        <v>101</v>
      </c>
      <c r="L31" s="3">
        <v>84</v>
      </c>
      <c r="M31" s="3">
        <v>72</v>
      </c>
      <c r="N31" s="3">
        <v>86</v>
      </c>
      <c r="O31" s="3">
        <f t="shared" si="0"/>
        <v>440</v>
      </c>
      <c r="P31" s="4">
        <f t="shared" si="1"/>
        <v>0.639344262295082</v>
      </c>
      <c r="Q31" s="2" t="s">
        <v>40</v>
      </c>
      <c r="R31" s="6">
        <f t="shared" si="2"/>
        <v>564.4078750523606</v>
      </c>
      <c r="S31" s="2">
        <f t="shared" si="3"/>
        <v>27.42222435079937</v>
      </c>
      <c r="T31" s="2" t="str">
        <f t="shared" si="4"/>
        <v>Significant</v>
      </c>
    </row>
    <row r="32" spans="1:20" ht="11.25">
      <c r="A32" s="1" t="s">
        <v>12</v>
      </c>
      <c r="B32" s="3">
        <v>1058</v>
      </c>
      <c r="C32" s="3"/>
      <c r="D32" s="3"/>
      <c r="E32" s="3">
        <v>154</v>
      </c>
      <c r="F32" s="3">
        <v>130</v>
      </c>
      <c r="G32" s="3">
        <v>83</v>
      </c>
      <c r="H32" s="3">
        <v>120</v>
      </c>
      <c r="I32" s="3">
        <v>129</v>
      </c>
      <c r="J32" s="3">
        <v>84</v>
      </c>
      <c r="K32" s="3">
        <v>75</v>
      </c>
      <c r="L32" s="3">
        <v>63</v>
      </c>
      <c r="M32" s="3">
        <v>74</v>
      </c>
      <c r="N32" s="3">
        <v>78</v>
      </c>
      <c r="O32" s="3">
        <f t="shared" si="0"/>
        <v>374</v>
      </c>
      <c r="P32" s="4">
        <f t="shared" si="1"/>
        <v>0.6465028355387523</v>
      </c>
      <c r="Q32" s="2" t="s">
        <v>41</v>
      </c>
      <c r="R32" s="6">
        <f t="shared" si="2"/>
        <v>489.46191131589967</v>
      </c>
      <c r="S32" s="2">
        <f t="shared" si="3"/>
        <v>27.23695686326149</v>
      </c>
      <c r="T32" s="2" t="str">
        <f t="shared" si="4"/>
        <v>Significant</v>
      </c>
    </row>
    <row r="33" spans="1:20" ht="11.25">
      <c r="A33" s="1" t="s">
        <v>13</v>
      </c>
      <c r="B33" s="3">
        <v>1275</v>
      </c>
      <c r="C33" s="3"/>
      <c r="D33" s="3"/>
      <c r="E33" s="3">
        <v>153</v>
      </c>
      <c r="F33" s="3">
        <v>157</v>
      </c>
      <c r="G33" s="3">
        <v>119</v>
      </c>
      <c r="H33" s="3">
        <v>110</v>
      </c>
      <c r="I33" s="3">
        <v>116</v>
      </c>
      <c r="J33" s="3">
        <v>107</v>
      </c>
      <c r="K33" s="3">
        <v>88</v>
      </c>
      <c r="L33" s="3">
        <v>83</v>
      </c>
      <c r="M33" s="3">
        <v>74</v>
      </c>
      <c r="N33" s="3">
        <v>83</v>
      </c>
      <c r="O33" s="3">
        <f t="shared" si="0"/>
        <v>435</v>
      </c>
      <c r="P33" s="4">
        <f t="shared" si="1"/>
        <v>0.6588235294117647</v>
      </c>
      <c r="Q33" s="2" t="s">
        <v>41</v>
      </c>
      <c r="R33" s="6">
        <f t="shared" si="2"/>
        <v>589.852492370295</v>
      </c>
      <c r="S33" s="2">
        <f t="shared" si="3"/>
        <v>40.65303563766014</v>
      </c>
      <c r="T33" s="2" t="str">
        <f t="shared" si="4"/>
        <v>Significant</v>
      </c>
    </row>
    <row r="34" spans="1:20" ht="11.25">
      <c r="A34" s="1" t="s">
        <v>24</v>
      </c>
      <c r="B34" s="3">
        <v>752</v>
      </c>
      <c r="C34" s="3"/>
      <c r="D34" s="3"/>
      <c r="E34" s="3">
        <v>99</v>
      </c>
      <c r="F34" s="3">
        <v>90</v>
      </c>
      <c r="G34" s="3">
        <v>52</v>
      </c>
      <c r="H34" s="3">
        <v>67</v>
      </c>
      <c r="I34" s="3">
        <v>60</v>
      </c>
      <c r="J34" s="3">
        <v>63</v>
      </c>
      <c r="K34" s="3">
        <v>45</v>
      </c>
      <c r="L34" s="3">
        <v>48</v>
      </c>
      <c r="M34" s="3">
        <v>49</v>
      </c>
      <c r="N34" s="3">
        <v>47</v>
      </c>
      <c r="O34" s="3">
        <f t="shared" si="0"/>
        <v>252</v>
      </c>
      <c r="P34" s="4">
        <f t="shared" si="1"/>
        <v>0.6648936170212766</v>
      </c>
      <c r="Q34" s="2" t="s">
        <v>40</v>
      </c>
      <c r="R34" s="6">
        <f t="shared" si="2"/>
        <v>347.89731314702885</v>
      </c>
      <c r="S34" s="2">
        <f t="shared" si="3"/>
        <v>26.433934156119115</v>
      </c>
      <c r="T34" s="2" t="str">
        <f t="shared" si="4"/>
        <v>Significant</v>
      </c>
    </row>
    <row r="35" spans="1:20" ht="11.25">
      <c r="A35" s="1" t="s">
        <v>6</v>
      </c>
      <c r="B35" s="3">
        <v>1436</v>
      </c>
      <c r="C35" s="3"/>
      <c r="D35" s="3"/>
      <c r="E35" s="3">
        <v>180</v>
      </c>
      <c r="F35" s="3">
        <v>147</v>
      </c>
      <c r="G35" s="3">
        <v>127</v>
      </c>
      <c r="H35" s="3">
        <v>147</v>
      </c>
      <c r="I35" s="3">
        <v>137</v>
      </c>
      <c r="J35" s="3">
        <v>113</v>
      </c>
      <c r="K35" s="3">
        <v>126</v>
      </c>
      <c r="L35" s="3">
        <v>85</v>
      </c>
      <c r="M35" s="3">
        <v>66</v>
      </c>
      <c r="N35" s="3">
        <v>88</v>
      </c>
      <c r="O35" s="3">
        <f t="shared" si="0"/>
        <v>478</v>
      </c>
      <c r="P35" s="4">
        <f t="shared" si="1"/>
        <v>0.6671309192200557</v>
      </c>
      <c r="Q35" s="2" t="s">
        <v>42</v>
      </c>
      <c r="R35" s="6">
        <f t="shared" si="2"/>
        <v>664.3358267009753</v>
      </c>
      <c r="S35" s="2">
        <f t="shared" si="3"/>
        <v>52.26429001241297</v>
      </c>
      <c r="T35" s="2" t="str">
        <f t="shared" si="4"/>
        <v>Significant</v>
      </c>
    </row>
    <row r="36" spans="1:18" ht="11.25">
      <c r="A36" s="1" t="s">
        <v>33</v>
      </c>
      <c r="B36" s="3">
        <v>33422</v>
      </c>
      <c r="C36" s="5">
        <v>6043</v>
      </c>
      <c r="D36" s="3">
        <v>5650</v>
      </c>
      <c r="E36" s="3">
        <v>4892</v>
      </c>
      <c r="F36" s="3">
        <v>4169</v>
      </c>
      <c r="G36" s="3">
        <v>3650</v>
      </c>
      <c r="H36" s="3">
        <v>3946</v>
      </c>
      <c r="I36" s="3">
        <v>3784</v>
      </c>
      <c r="J36" s="3">
        <v>3526</v>
      </c>
      <c r="K36" s="3">
        <v>3227</v>
      </c>
      <c r="L36" s="3">
        <v>2886</v>
      </c>
      <c r="M36" s="3">
        <v>2805</v>
      </c>
      <c r="N36" s="3">
        <v>3018</v>
      </c>
      <c r="O36" s="3">
        <f t="shared" si="0"/>
        <v>15462</v>
      </c>
      <c r="P36" s="4">
        <f t="shared" si="1"/>
        <v>0.5373705942193765</v>
      </c>
      <c r="R36" s="6"/>
    </row>
    <row r="37" spans="1:14" ht="11.25">
      <c r="A37" s="1" t="s">
        <v>37</v>
      </c>
      <c r="D37" s="4">
        <f aca="true" t="shared" si="5" ref="D37:N37">(C36-D36)/C36</f>
        <v>0.06503392354790667</v>
      </c>
      <c r="E37" s="4">
        <f t="shared" si="5"/>
        <v>0.13415929203539823</v>
      </c>
      <c r="F37" s="4">
        <f t="shared" si="5"/>
        <v>0.14779231398201145</v>
      </c>
      <c r="G37" s="4">
        <f t="shared" si="5"/>
        <v>0.12449028544015352</v>
      </c>
      <c r="H37" s="4">
        <f t="shared" si="5"/>
        <v>-0.08109589041095891</v>
      </c>
      <c r="I37" s="4">
        <f t="shared" si="5"/>
        <v>0.041054232133806386</v>
      </c>
      <c r="J37" s="4">
        <f t="shared" si="5"/>
        <v>0.06818181818181818</v>
      </c>
      <c r="K37" s="4">
        <f t="shared" si="5"/>
        <v>0.08479863868406126</v>
      </c>
      <c r="L37" s="4">
        <f t="shared" si="5"/>
        <v>0.10567090176634646</v>
      </c>
      <c r="M37" s="4">
        <f t="shared" si="5"/>
        <v>0.028066528066528068</v>
      </c>
      <c r="N37" s="4">
        <f t="shared" si="5"/>
        <v>-0.07593582887700535</v>
      </c>
    </row>
    <row r="38" spans="1:20" ht="11.25">
      <c r="A38" s="1" t="s">
        <v>41</v>
      </c>
      <c r="B38" s="2">
        <f>SUMIF($Q$3:$Q$35,$A38,B$3:B$35)</f>
        <v>13664</v>
      </c>
      <c r="D38" s="4"/>
      <c r="E38" s="2">
        <f aca="true" t="shared" si="6" ref="E38:O40">SUMIF($Q$3:$Q$35,$A38,E$3:E$35)</f>
        <v>1977</v>
      </c>
      <c r="F38" s="2">
        <f t="shared" si="6"/>
        <v>1755</v>
      </c>
      <c r="G38" s="2">
        <f t="shared" si="6"/>
        <v>1540</v>
      </c>
      <c r="H38" s="2">
        <f t="shared" si="6"/>
        <v>1702</v>
      </c>
      <c r="I38" s="2">
        <f t="shared" si="6"/>
        <v>1595</v>
      </c>
      <c r="J38" s="2">
        <f t="shared" si="6"/>
        <v>1411</v>
      </c>
      <c r="K38" s="2">
        <f t="shared" si="6"/>
        <v>1320</v>
      </c>
      <c r="L38" s="2">
        <f t="shared" si="6"/>
        <v>1136</v>
      </c>
      <c r="M38" s="2">
        <f t="shared" si="6"/>
        <v>1096</v>
      </c>
      <c r="N38" s="2">
        <f t="shared" si="6"/>
        <v>1127</v>
      </c>
      <c r="O38" s="2">
        <f t="shared" si="6"/>
        <v>6090</v>
      </c>
      <c r="P38" s="4">
        <f>(B38-O38)/B38</f>
        <v>0.5543032786885246</v>
      </c>
      <c r="Q38" s="2" t="s">
        <v>41</v>
      </c>
      <c r="R38" s="6">
        <f>B38*(1-$P$36)</f>
        <v>6321.368200586439</v>
      </c>
      <c r="S38" s="2">
        <f>((O38-R38)^2)/R38</f>
        <v>8.468300302083446</v>
      </c>
      <c r="T38" s="2" t="str">
        <f>IF(S38&gt;3.84,"Significant","Not significant")</f>
        <v>Significant</v>
      </c>
    </row>
    <row r="39" spans="1:20" ht="11.25">
      <c r="A39" s="1" t="s">
        <v>40</v>
      </c>
      <c r="B39" s="2">
        <f>SUMIF($Q$3:$Q$35,$A39,B$3:B$35)</f>
        <v>8723</v>
      </c>
      <c r="D39" s="4"/>
      <c r="E39" s="2">
        <f t="shared" si="6"/>
        <v>1244</v>
      </c>
      <c r="F39" s="2">
        <f t="shared" si="6"/>
        <v>1049</v>
      </c>
      <c r="G39" s="2">
        <f t="shared" si="6"/>
        <v>920</v>
      </c>
      <c r="H39" s="2">
        <f t="shared" si="6"/>
        <v>1013</v>
      </c>
      <c r="I39" s="2">
        <f t="shared" si="6"/>
        <v>970</v>
      </c>
      <c r="J39" s="2">
        <f t="shared" si="6"/>
        <v>881</v>
      </c>
      <c r="K39" s="2">
        <f t="shared" si="6"/>
        <v>812</v>
      </c>
      <c r="L39" s="2">
        <f t="shared" si="6"/>
        <v>732</v>
      </c>
      <c r="M39" s="2">
        <f t="shared" si="6"/>
        <v>740</v>
      </c>
      <c r="N39" s="2">
        <f t="shared" si="6"/>
        <v>746</v>
      </c>
      <c r="O39" s="2">
        <f t="shared" si="6"/>
        <v>3911</v>
      </c>
      <c r="P39" s="4">
        <f>(B39-O39)/B39</f>
        <v>0.5516450762352402</v>
      </c>
      <c r="Q39" s="2" t="s">
        <v>40</v>
      </c>
      <c r="R39" s="6">
        <f>B39*(1-$P$36)</f>
        <v>4035.516306624379</v>
      </c>
      <c r="S39" s="2">
        <f>((O39-R39)^2)/R39</f>
        <v>3.841964556041006</v>
      </c>
      <c r="T39" s="2" t="str">
        <f>IF(S39&gt;3.84,"Significant","Not significant")</f>
        <v>Significant</v>
      </c>
    </row>
    <row r="40" spans="1:20" ht="11.25">
      <c r="A40" s="1" t="s">
        <v>42</v>
      </c>
      <c r="B40" s="2">
        <f>SUMIF($Q$3:$Q$35,$A40,B$3:B$35)</f>
        <v>11035</v>
      </c>
      <c r="D40" s="4"/>
      <c r="E40" s="2">
        <f t="shared" si="6"/>
        <v>1671</v>
      </c>
      <c r="F40" s="2">
        <f t="shared" si="6"/>
        <v>1365</v>
      </c>
      <c r="G40" s="2">
        <f t="shared" si="6"/>
        <v>1190</v>
      </c>
      <c r="H40" s="2">
        <f t="shared" si="6"/>
        <v>1231</v>
      </c>
      <c r="I40" s="2">
        <f t="shared" si="6"/>
        <v>1219</v>
      </c>
      <c r="J40" s="2">
        <f t="shared" si="6"/>
        <v>1234</v>
      </c>
      <c r="K40" s="2">
        <f t="shared" si="6"/>
        <v>1095</v>
      </c>
      <c r="L40" s="2">
        <f t="shared" si="6"/>
        <v>1018</v>
      </c>
      <c r="M40" s="2">
        <f t="shared" si="6"/>
        <v>969</v>
      </c>
      <c r="N40" s="2">
        <f t="shared" si="6"/>
        <v>1145</v>
      </c>
      <c r="O40" s="2">
        <f t="shared" si="6"/>
        <v>5461</v>
      </c>
      <c r="P40" s="4">
        <f>(B40-O40)/B40</f>
        <v>0.5051200724966017</v>
      </c>
      <c r="Q40" s="2" t="s">
        <v>42</v>
      </c>
      <c r="R40" s="6">
        <f>B40*(1-$P$36)</f>
        <v>5105.11549278918</v>
      </c>
      <c r="S40" s="2">
        <f>((O40-R40)^2)/R40</f>
        <v>24.809190438802528</v>
      </c>
      <c r="T40" s="2" t="str">
        <f>IF(S40&gt;3.84,"Significant","Not significant")</f>
        <v>Significant</v>
      </c>
    </row>
    <row r="42" ht="11.25">
      <c r="A42" s="1" t="s">
        <v>39</v>
      </c>
    </row>
    <row r="43" spans="1:20" ht="11.25">
      <c r="A43" s="1" t="s">
        <v>34</v>
      </c>
      <c r="B43" s="2" t="s">
        <v>36</v>
      </c>
      <c r="C43" s="2">
        <v>2001</v>
      </c>
      <c r="D43" s="2">
        <v>2002</v>
      </c>
      <c r="E43" s="2">
        <v>2003</v>
      </c>
      <c r="F43" s="2">
        <v>2004</v>
      </c>
      <c r="G43" s="2">
        <v>2005</v>
      </c>
      <c r="H43" s="2">
        <v>2006</v>
      </c>
      <c r="I43" s="2">
        <v>2007</v>
      </c>
      <c r="J43" s="2">
        <v>2008</v>
      </c>
      <c r="K43" s="2">
        <v>2009</v>
      </c>
      <c r="L43" s="2">
        <v>2010</v>
      </c>
      <c r="M43" s="2">
        <v>2011</v>
      </c>
      <c r="N43" s="2">
        <v>2012</v>
      </c>
      <c r="O43" s="2" t="s">
        <v>46</v>
      </c>
      <c r="P43" s="2" t="s">
        <v>35</v>
      </c>
      <c r="Q43" s="2" t="s">
        <v>43</v>
      </c>
      <c r="R43" s="2" t="s">
        <v>45</v>
      </c>
      <c r="S43" s="2" t="s">
        <v>44</v>
      </c>
      <c r="T43" s="2" t="s">
        <v>47</v>
      </c>
    </row>
    <row r="44" spans="1:20" ht="11.25">
      <c r="A44" s="1" t="s">
        <v>19</v>
      </c>
      <c r="B44" s="3">
        <v>21</v>
      </c>
      <c r="C44" s="3"/>
      <c r="D44" s="3"/>
      <c r="E44" s="3">
        <v>4</v>
      </c>
      <c r="F44" s="3">
        <v>4</v>
      </c>
      <c r="G44" s="3">
        <v>2</v>
      </c>
      <c r="H44" s="3">
        <v>3</v>
      </c>
      <c r="I44" s="3">
        <v>8</v>
      </c>
      <c r="J44" s="3">
        <v>0</v>
      </c>
      <c r="K44" s="3">
        <v>9</v>
      </c>
      <c r="L44" s="3">
        <v>5</v>
      </c>
      <c r="M44" s="3">
        <v>3</v>
      </c>
      <c r="N44" s="3">
        <v>5</v>
      </c>
      <c r="O44" s="3">
        <f aca="true" t="shared" si="7" ref="O44:O77">SUM(J44:N44)</f>
        <v>22</v>
      </c>
      <c r="P44" s="4">
        <f aca="true" t="shared" si="8" ref="P44:P77">(B44-O44)/B44</f>
        <v>-0.047619047619047616</v>
      </c>
      <c r="Q44" s="2" t="s">
        <v>42</v>
      </c>
      <c r="R44" s="6">
        <f aca="true" t="shared" si="9" ref="R44:R76">B44*(1-$P$77)</f>
        <v>13.568454763811049</v>
      </c>
      <c r="S44" s="2">
        <f aca="true" t="shared" si="10" ref="S44:S76">((O44-R44)^2)/R44</f>
        <v>5.239428977536191</v>
      </c>
      <c r="T44" s="2" t="str">
        <f aca="true" t="shared" si="11" ref="T44:T76">IF(S44&gt;3.84,"Significant","Not significant")</f>
        <v>Significant</v>
      </c>
    </row>
    <row r="45" spans="1:20" ht="11.25">
      <c r="A45" s="1" t="s">
        <v>31</v>
      </c>
      <c r="B45" s="3">
        <v>36</v>
      </c>
      <c r="C45" s="3"/>
      <c r="D45" s="3"/>
      <c r="E45" s="3">
        <v>6</v>
      </c>
      <c r="F45" s="3">
        <v>6</v>
      </c>
      <c r="G45" s="3">
        <v>8</v>
      </c>
      <c r="H45" s="3">
        <v>6</v>
      </c>
      <c r="I45" s="3">
        <v>6</v>
      </c>
      <c r="J45" s="3">
        <v>8</v>
      </c>
      <c r="K45" s="3">
        <v>7</v>
      </c>
      <c r="L45" s="3">
        <v>6</v>
      </c>
      <c r="M45" s="3">
        <v>8</v>
      </c>
      <c r="N45" s="3">
        <v>5</v>
      </c>
      <c r="O45" s="3">
        <f t="shared" si="7"/>
        <v>34</v>
      </c>
      <c r="P45" s="4">
        <f t="shared" si="8"/>
        <v>0.05555555555555555</v>
      </c>
      <c r="Q45" s="2" t="s">
        <v>42</v>
      </c>
      <c r="R45" s="6">
        <f t="shared" si="9"/>
        <v>23.260208166533225</v>
      </c>
      <c r="S45" s="2">
        <f t="shared" si="10"/>
        <v>4.958817556592432</v>
      </c>
      <c r="T45" s="2" t="str">
        <f t="shared" si="11"/>
        <v>Significant</v>
      </c>
    </row>
    <row r="46" spans="1:20" ht="11.25">
      <c r="A46" s="1" t="s">
        <v>21</v>
      </c>
      <c r="B46" s="3">
        <v>35</v>
      </c>
      <c r="C46" s="3"/>
      <c r="D46" s="3"/>
      <c r="E46" s="3">
        <v>4</v>
      </c>
      <c r="F46" s="3">
        <v>9</v>
      </c>
      <c r="G46" s="3">
        <v>7</v>
      </c>
      <c r="H46" s="3">
        <v>7</v>
      </c>
      <c r="I46" s="3">
        <v>5</v>
      </c>
      <c r="J46" s="3">
        <v>8</v>
      </c>
      <c r="K46" s="3">
        <v>6</v>
      </c>
      <c r="L46" s="3">
        <v>8</v>
      </c>
      <c r="M46" s="3">
        <v>5</v>
      </c>
      <c r="N46" s="3">
        <v>4</v>
      </c>
      <c r="O46" s="3">
        <f t="shared" si="7"/>
        <v>31</v>
      </c>
      <c r="P46" s="4">
        <f t="shared" si="8"/>
        <v>0.11428571428571428</v>
      </c>
      <c r="Q46" s="2" t="s">
        <v>42</v>
      </c>
      <c r="R46" s="6">
        <f t="shared" si="9"/>
        <v>22.614091273018413</v>
      </c>
      <c r="S46" s="2">
        <f t="shared" si="10"/>
        <v>3.109718817716592</v>
      </c>
      <c r="T46" s="2" t="str">
        <f t="shared" si="11"/>
        <v>Not significant</v>
      </c>
    </row>
    <row r="47" spans="1:20" ht="11.25">
      <c r="A47" s="1" t="s">
        <v>0</v>
      </c>
      <c r="B47" s="3">
        <v>58</v>
      </c>
      <c r="C47" s="3"/>
      <c r="D47" s="3"/>
      <c r="E47" s="3">
        <v>20</v>
      </c>
      <c r="F47" s="3">
        <v>12</v>
      </c>
      <c r="G47" s="3">
        <v>12</v>
      </c>
      <c r="H47" s="3">
        <v>17</v>
      </c>
      <c r="I47" s="3">
        <v>14</v>
      </c>
      <c r="J47" s="3">
        <v>18</v>
      </c>
      <c r="K47" s="3">
        <v>8</v>
      </c>
      <c r="L47" s="3">
        <v>9</v>
      </c>
      <c r="M47" s="3">
        <v>8</v>
      </c>
      <c r="N47" s="3">
        <v>7</v>
      </c>
      <c r="O47" s="3">
        <f t="shared" si="7"/>
        <v>50</v>
      </c>
      <c r="P47" s="4">
        <f t="shared" si="8"/>
        <v>0.13793103448275862</v>
      </c>
      <c r="Q47" s="2" t="s">
        <v>41</v>
      </c>
      <c r="R47" s="6">
        <f t="shared" si="9"/>
        <v>37.47477982385909</v>
      </c>
      <c r="S47" s="2">
        <f t="shared" si="10"/>
        <v>4.186312533340778</v>
      </c>
      <c r="T47" s="2" t="str">
        <f t="shared" si="11"/>
        <v>Significant</v>
      </c>
    </row>
    <row r="48" spans="1:20" ht="11.25">
      <c r="A48" s="1" t="s">
        <v>3</v>
      </c>
      <c r="B48" s="3">
        <v>49</v>
      </c>
      <c r="C48" s="3"/>
      <c r="D48" s="3"/>
      <c r="E48" s="3">
        <v>13</v>
      </c>
      <c r="F48" s="3">
        <v>10</v>
      </c>
      <c r="G48" s="3">
        <v>9</v>
      </c>
      <c r="H48" s="3">
        <v>12</v>
      </c>
      <c r="I48" s="3">
        <v>7</v>
      </c>
      <c r="J48" s="3">
        <v>14</v>
      </c>
      <c r="K48" s="3">
        <v>11</v>
      </c>
      <c r="L48" s="3">
        <v>3</v>
      </c>
      <c r="M48" s="3">
        <v>7</v>
      </c>
      <c r="N48" s="3">
        <v>7</v>
      </c>
      <c r="O48" s="3">
        <f t="shared" si="7"/>
        <v>42</v>
      </c>
      <c r="P48" s="4">
        <f t="shared" si="8"/>
        <v>0.14285714285714285</v>
      </c>
      <c r="Q48" s="2" t="s">
        <v>41</v>
      </c>
      <c r="R48" s="6">
        <f t="shared" si="9"/>
        <v>31.65972778222578</v>
      </c>
      <c r="S48" s="2">
        <f t="shared" si="10"/>
        <v>3.3771999011848894</v>
      </c>
      <c r="T48" s="2" t="str">
        <f t="shared" si="11"/>
        <v>Not significant</v>
      </c>
    </row>
    <row r="49" spans="1:20" ht="11.25">
      <c r="A49" s="1" t="s">
        <v>12</v>
      </c>
      <c r="B49" s="3">
        <v>37</v>
      </c>
      <c r="C49" s="3"/>
      <c r="D49" s="3"/>
      <c r="E49" s="3">
        <v>17</v>
      </c>
      <c r="F49" s="3">
        <v>10</v>
      </c>
      <c r="G49" s="3">
        <v>7</v>
      </c>
      <c r="H49" s="3">
        <v>5</v>
      </c>
      <c r="I49" s="3">
        <v>12</v>
      </c>
      <c r="J49" s="3">
        <v>4</v>
      </c>
      <c r="K49" s="3">
        <v>5</v>
      </c>
      <c r="L49" s="3">
        <v>5</v>
      </c>
      <c r="M49" s="3">
        <v>8</v>
      </c>
      <c r="N49" s="3">
        <v>8</v>
      </c>
      <c r="O49" s="3">
        <f t="shared" si="7"/>
        <v>30</v>
      </c>
      <c r="P49" s="4">
        <f t="shared" si="8"/>
        <v>0.1891891891891892</v>
      </c>
      <c r="Q49" s="2" t="s">
        <v>41</v>
      </c>
      <c r="R49" s="6">
        <f t="shared" si="9"/>
        <v>23.906325060048037</v>
      </c>
      <c r="S49" s="2">
        <f t="shared" si="10"/>
        <v>1.5532656809663554</v>
      </c>
      <c r="T49" s="2" t="str">
        <f t="shared" si="11"/>
        <v>Not significant</v>
      </c>
    </row>
    <row r="50" spans="1:20" ht="11.25">
      <c r="A50" s="1" t="s">
        <v>7</v>
      </c>
      <c r="B50" s="3">
        <v>51</v>
      </c>
      <c r="C50" s="3"/>
      <c r="D50" s="3"/>
      <c r="E50" s="3">
        <v>7</v>
      </c>
      <c r="F50" s="3">
        <v>8</v>
      </c>
      <c r="G50" s="3">
        <v>13</v>
      </c>
      <c r="H50" s="3">
        <v>21</v>
      </c>
      <c r="I50" s="3">
        <v>12</v>
      </c>
      <c r="J50" s="3">
        <v>6</v>
      </c>
      <c r="K50" s="3">
        <v>9</v>
      </c>
      <c r="L50" s="3">
        <v>7</v>
      </c>
      <c r="M50" s="3">
        <v>12</v>
      </c>
      <c r="N50" s="3">
        <v>6</v>
      </c>
      <c r="O50" s="3">
        <f t="shared" si="7"/>
        <v>40</v>
      </c>
      <c r="P50" s="4">
        <f t="shared" si="8"/>
        <v>0.21568627450980393</v>
      </c>
      <c r="Q50" s="2" t="s">
        <v>41</v>
      </c>
      <c r="R50" s="6">
        <f t="shared" si="9"/>
        <v>32.9519615692554</v>
      </c>
      <c r="S50" s="2">
        <f t="shared" si="10"/>
        <v>1.5074928276075688</v>
      </c>
      <c r="T50" s="2" t="str">
        <f t="shared" si="11"/>
        <v>Not significant</v>
      </c>
    </row>
    <row r="51" spans="1:20" ht="11.25">
      <c r="A51" s="1" t="s">
        <v>26</v>
      </c>
      <c r="B51" s="3">
        <v>71</v>
      </c>
      <c r="C51" s="3"/>
      <c r="D51" s="3"/>
      <c r="E51" s="3">
        <v>11</v>
      </c>
      <c r="F51" s="3">
        <v>9</v>
      </c>
      <c r="G51" s="3">
        <v>12</v>
      </c>
      <c r="H51" s="3">
        <v>13</v>
      </c>
      <c r="I51" s="3">
        <v>5</v>
      </c>
      <c r="J51" s="3">
        <v>20</v>
      </c>
      <c r="K51" s="3">
        <v>15</v>
      </c>
      <c r="L51" s="3">
        <v>4</v>
      </c>
      <c r="M51" s="3">
        <v>6</v>
      </c>
      <c r="N51" s="3">
        <v>9</v>
      </c>
      <c r="O51" s="3">
        <f t="shared" si="7"/>
        <v>54</v>
      </c>
      <c r="P51" s="4">
        <f t="shared" si="8"/>
        <v>0.23943661971830985</v>
      </c>
      <c r="Q51" s="2" t="s">
        <v>41</v>
      </c>
      <c r="R51" s="6">
        <f t="shared" si="9"/>
        <v>45.87429943955164</v>
      </c>
      <c r="S51" s="2">
        <f t="shared" si="10"/>
        <v>1.4393028428711867</v>
      </c>
      <c r="T51" s="2" t="str">
        <f t="shared" si="11"/>
        <v>Not significant</v>
      </c>
    </row>
    <row r="52" spans="1:20" ht="11.25">
      <c r="A52" s="1" t="s">
        <v>6</v>
      </c>
      <c r="B52" s="3">
        <v>50</v>
      </c>
      <c r="C52" s="3"/>
      <c r="D52" s="3"/>
      <c r="E52" s="3">
        <v>18</v>
      </c>
      <c r="F52" s="3">
        <v>7</v>
      </c>
      <c r="G52" s="3">
        <v>9</v>
      </c>
      <c r="H52" s="3">
        <v>10</v>
      </c>
      <c r="I52" s="3">
        <v>13</v>
      </c>
      <c r="J52" s="3">
        <v>14</v>
      </c>
      <c r="K52" s="3">
        <v>7</v>
      </c>
      <c r="L52" s="3">
        <v>4</v>
      </c>
      <c r="M52" s="3">
        <v>5</v>
      </c>
      <c r="N52" s="3">
        <v>8</v>
      </c>
      <c r="O52" s="3">
        <f t="shared" si="7"/>
        <v>38</v>
      </c>
      <c r="P52" s="4">
        <f t="shared" si="8"/>
        <v>0.24</v>
      </c>
      <c r="Q52" s="2" t="s">
        <v>42</v>
      </c>
      <c r="R52" s="6">
        <f t="shared" si="9"/>
        <v>32.305844675740595</v>
      </c>
      <c r="S52" s="2">
        <f t="shared" si="10"/>
        <v>1.003638975616676</v>
      </c>
      <c r="T52" s="2" t="str">
        <f t="shared" si="11"/>
        <v>Not significant</v>
      </c>
    </row>
    <row r="53" spans="1:20" ht="11.25">
      <c r="A53" s="1" t="s">
        <v>4</v>
      </c>
      <c r="B53" s="3">
        <v>38</v>
      </c>
      <c r="C53" s="3"/>
      <c r="D53" s="3"/>
      <c r="E53" s="3">
        <v>5</v>
      </c>
      <c r="F53" s="3">
        <v>4</v>
      </c>
      <c r="G53" s="3">
        <v>2</v>
      </c>
      <c r="H53" s="3">
        <v>8</v>
      </c>
      <c r="I53" s="3">
        <v>6</v>
      </c>
      <c r="J53" s="3">
        <v>4</v>
      </c>
      <c r="K53" s="3">
        <v>5</v>
      </c>
      <c r="L53" s="3">
        <v>7</v>
      </c>
      <c r="M53" s="3">
        <v>6</v>
      </c>
      <c r="N53" s="3">
        <v>6</v>
      </c>
      <c r="O53" s="3">
        <f t="shared" si="7"/>
        <v>28</v>
      </c>
      <c r="P53" s="4">
        <f t="shared" si="8"/>
        <v>0.2631578947368421</v>
      </c>
      <c r="Q53" s="2" t="s">
        <v>42</v>
      </c>
      <c r="R53" s="6">
        <f t="shared" si="9"/>
        <v>24.552441953562848</v>
      </c>
      <c r="S53" s="2">
        <f t="shared" si="10"/>
        <v>0.48409264162128696</v>
      </c>
      <c r="T53" s="2" t="str">
        <f t="shared" si="11"/>
        <v>Not significant</v>
      </c>
    </row>
    <row r="54" spans="1:20" ht="11.25">
      <c r="A54" s="1" t="s">
        <v>24</v>
      </c>
      <c r="B54" s="3">
        <v>27</v>
      </c>
      <c r="C54" s="3"/>
      <c r="D54" s="3"/>
      <c r="E54" s="3">
        <v>6</v>
      </c>
      <c r="F54" s="3">
        <v>9</v>
      </c>
      <c r="G54" s="3">
        <v>6</v>
      </c>
      <c r="H54" s="3">
        <v>4</v>
      </c>
      <c r="I54" s="3">
        <v>7</v>
      </c>
      <c r="J54" s="3">
        <v>8</v>
      </c>
      <c r="K54" s="3">
        <v>2</v>
      </c>
      <c r="L54" s="3">
        <v>3</v>
      </c>
      <c r="M54" s="3">
        <v>4</v>
      </c>
      <c r="N54" s="3">
        <v>2</v>
      </c>
      <c r="O54" s="3">
        <f t="shared" si="7"/>
        <v>19</v>
      </c>
      <c r="P54" s="4">
        <f t="shared" si="8"/>
        <v>0.2962962962962963</v>
      </c>
      <c r="Q54" s="2" t="s">
        <v>40</v>
      </c>
      <c r="R54" s="6">
        <f t="shared" si="9"/>
        <v>17.44515612489992</v>
      </c>
      <c r="S54" s="2">
        <f t="shared" si="10"/>
        <v>0.13857941187958847</v>
      </c>
      <c r="T54" s="2" t="str">
        <f t="shared" si="11"/>
        <v>Not significant</v>
      </c>
    </row>
    <row r="55" spans="1:20" ht="11.25">
      <c r="A55" s="1" t="s">
        <v>1</v>
      </c>
      <c r="B55" s="3">
        <v>23</v>
      </c>
      <c r="C55" s="3"/>
      <c r="D55" s="3"/>
      <c r="E55" s="3">
        <v>4</v>
      </c>
      <c r="F55" s="3">
        <v>2</v>
      </c>
      <c r="G55" s="3">
        <v>6</v>
      </c>
      <c r="H55" s="3">
        <v>6</v>
      </c>
      <c r="I55" s="3">
        <v>6</v>
      </c>
      <c r="J55" s="3">
        <v>0</v>
      </c>
      <c r="K55" s="3">
        <v>5</v>
      </c>
      <c r="L55" s="3">
        <v>2</v>
      </c>
      <c r="M55" s="3">
        <v>5</v>
      </c>
      <c r="N55" s="3">
        <v>4</v>
      </c>
      <c r="O55" s="3">
        <f t="shared" si="7"/>
        <v>16</v>
      </c>
      <c r="P55" s="4">
        <f t="shared" si="8"/>
        <v>0.30434782608695654</v>
      </c>
      <c r="Q55" s="2" t="s">
        <v>41</v>
      </c>
      <c r="R55" s="6">
        <f t="shared" si="9"/>
        <v>14.860688550840672</v>
      </c>
      <c r="S55" s="2">
        <f t="shared" si="10"/>
        <v>0.08734659728213585</v>
      </c>
      <c r="T55" s="2" t="str">
        <f t="shared" si="11"/>
        <v>Not significant</v>
      </c>
    </row>
    <row r="56" spans="1:20" ht="11.25">
      <c r="A56" s="1" t="s">
        <v>13</v>
      </c>
      <c r="B56" s="3">
        <v>57</v>
      </c>
      <c r="C56" s="3"/>
      <c r="D56" s="3"/>
      <c r="E56" s="3">
        <v>5</v>
      </c>
      <c r="F56" s="3">
        <v>11</v>
      </c>
      <c r="G56" s="3">
        <v>8</v>
      </c>
      <c r="H56" s="3">
        <v>6</v>
      </c>
      <c r="I56" s="3">
        <v>9</v>
      </c>
      <c r="J56" s="3">
        <v>13</v>
      </c>
      <c r="K56" s="3">
        <v>5</v>
      </c>
      <c r="L56" s="3">
        <v>8</v>
      </c>
      <c r="M56" s="3">
        <v>7</v>
      </c>
      <c r="N56" s="3">
        <v>5</v>
      </c>
      <c r="O56" s="3">
        <f t="shared" si="7"/>
        <v>38</v>
      </c>
      <c r="P56" s="4">
        <f t="shared" si="8"/>
        <v>0.3333333333333333</v>
      </c>
      <c r="Q56" s="2" t="s">
        <v>41</v>
      </c>
      <c r="R56" s="6">
        <f t="shared" si="9"/>
        <v>36.82866293034427</v>
      </c>
      <c r="S56" s="2">
        <f t="shared" si="10"/>
        <v>0.03725442146364778</v>
      </c>
      <c r="T56" s="2" t="str">
        <f t="shared" si="11"/>
        <v>Not significant</v>
      </c>
    </row>
    <row r="57" spans="1:20" ht="11.25">
      <c r="A57" s="1" t="s">
        <v>23</v>
      </c>
      <c r="B57" s="3">
        <v>36</v>
      </c>
      <c r="C57" s="3"/>
      <c r="D57" s="3"/>
      <c r="E57" s="3">
        <v>10</v>
      </c>
      <c r="F57" s="3">
        <v>8</v>
      </c>
      <c r="G57" s="3">
        <v>4</v>
      </c>
      <c r="H57" s="3">
        <v>7</v>
      </c>
      <c r="I57" s="3">
        <v>2</v>
      </c>
      <c r="J57" s="3">
        <v>6</v>
      </c>
      <c r="K57" s="3">
        <v>6</v>
      </c>
      <c r="L57" s="3">
        <v>3</v>
      </c>
      <c r="M57" s="3">
        <v>4</v>
      </c>
      <c r="N57" s="3">
        <v>5</v>
      </c>
      <c r="O57" s="3">
        <f t="shared" si="7"/>
        <v>24</v>
      </c>
      <c r="P57" s="4">
        <f t="shared" si="8"/>
        <v>0.3333333333333333</v>
      </c>
      <c r="Q57" s="2" t="s">
        <v>40</v>
      </c>
      <c r="R57" s="6">
        <f t="shared" si="9"/>
        <v>23.260208166533225</v>
      </c>
      <c r="S57" s="2">
        <f t="shared" si="10"/>
        <v>0.023529108292830152</v>
      </c>
      <c r="T57" s="2" t="str">
        <f t="shared" si="11"/>
        <v>Not significant</v>
      </c>
    </row>
    <row r="58" spans="1:20" ht="11.25">
      <c r="A58" s="1" t="s">
        <v>5</v>
      </c>
      <c r="B58" s="3">
        <v>44</v>
      </c>
      <c r="C58" s="3"/>
      <c r="D58" s="3"/>
      <c r="E58" s="3">
        <v>14</v>
      </c>
      <c r="F58" s="3">
        <v>11</v>
      </c>
      <c r="G58" s="3">
        <v>7</v>
      </c>
      <c r="H58" s="3">
        <v>6</v>
      </c>
      <c r="I58" s="3">
        <v>9</v>
      </c>
      <c r="J58" s="3">
        <v>4</v>
      </c>
      <c r="K58" s="3">
        <v>5</v>
      </c>
      <c r="L58" s="3">
        <v>5</v>
      </c>
      <c r="M58" s="3">
        <v>10</v>
      </c>
      <c r="N58" s="3">
        <v>5</v>
      </c>
      <c r="O58" s="3">
        <f t="shared" si="7"/>
        <v>29</v>
      </c>
      <c r="P58" s="4">
        <f t="shared" si="8"/>
        <v>0.3409090909090909</v>
      </c>
      <c r="Q58" s="2" t="s">
        <v>41</v>
      </c>
      <c r="R58" s="6">
        <f t="shared" si="9"/>
        <v>28.42914331465172</v>
      </c>
      <c r="S58" s="2">
        <f t="shared" si="10"/>
        <v>0.011462791952611316</v>
      </c>
      <c r="T58" s="2" t="str">
        <f t="shared" si="11"/>
        <v>Not significant</v>
      </c>
    </row>
    <row r="59" spans="1:20" ht="11.25">
      <c r="A59" s="1" t="s">
        <v>8</v>
      </c>
      <c r="B59" s="3">
        <v>46</v>
      </c>
      <c r="C59" s="3"/>
      <c r="D59" s="3"/>
      <c r="E59" s="3">
        <v>7</v>
      </c>
      <c r="F59" s="3">
        <v>10</v>
      </c>
      <c r="G59" s="3">
        <v>8</v>
      </c>
      <c r="H59" s="3">
        <v>13</v>
      </c>
      <c r="I59" s="3">
        <v>8</v>
      </c>
      <c r="J59" s="3">
        <v>12</v>
      </c>
      <c r="K59" s="3">
        <v>8</v>
      </c>
      <c r="L59" s="3">
        <v>5</v>
      </c>
      <c r="M59" s="3">
        <v>2</v>
      </c>
      <c r="N59" s="3">
        <v>3</v>
      </c>
      <c r="O59" s="3">
        <f t="shared" si="7"/>
        <v>30</v>
      </c>
      <c r="P59" s="4">
        <f t="shared" si="8"/>
        <v>0.34782608695652173</v>
      </c>
      <c r="Q59" s="2" t="s">
        <v>40</v>
      </c>
      <c r="R59" s="6">
        <f t="shared" si="9"/>
        <v>29.721377101681345</v>
      </c>
      <c r="S59" s="2">
        <f t="shared" si="10"/>
        <v>0.0026119489417297625</v>
      </c>
      <c r="T59" s="2" t="str">
        <f t="shared" si="11"/>
        <v>Not significant</v>
      </c>
    </row>
    <row r="60" spans="1:20" ht="11.25">
      <c r="A60" s="1" t="s">
        <v>20</v>
      </c>
      <c r="B60" s="3">
        <v>39</v>
      </c>
      <c r="C60" s="3"/>
      <c r="D60" s="3"/>
      <c r="E60" s="3">
        <v>7</v>
      </c>
      <c r="F60" s="3">
        <v>9</v>
      </c>
      <c r="G60" s="3">
        <v>7</v>
      </c>
      <c r="H60" s="3">
        <v>5</v>
      </c>
      <c r="I60" s="3">
        <v>10</v>
      </c>
      <c r="J60" s="3">
        <v>6</v>
      </c>
      <c r="K60" s="3">
        <v>9</v>
      </c>
      <c r="L60" s="3">
        <v>3</v>
      </c>
      <c r="M60" s="3">
        <v>2</v>
      </c>
      <c r="N60" s="3">
        <v>4</v>
      </c>
      <c r="O60" s="3">
        <f t="shared" si="7"/>
        <v>24</v>
      </c>
      <c r="P60" s="4">
        <f t="shared" si="8"/>
        <v>0.38461538461538464</v>
      </c>
      <c r="Q60" s="2" t="s">
        <v>40</v>
      </c>
      <c r="R60" s="6">
        <f t="shared" si="9"/>
        <v>25.19855884707766</v>
      </c>
      <c r="S60" s="2">
        <f t="shared" si="10"/>
        <v>0.05700894716344973</v>
      </c>
      <c r="T60" s="2" t="str">
        <f t="shared" si="11"/>
        <v>Not significant</v>
      </c>
    </row>
    <row r="61" spans="1:20" ht="11.25">
      <c r="A61" s="1" t="s">
        <v>2</v>
      </c>
      <c r="B61" s="3">
        <v>41</v>
      </c>
      <c r="C61" s="3"/>
      <c r="D61" s="3"/>
      <c r="E61" s="3">
        <v>2</v>
      </c>
      <c r="F61" s="3">
        <v>6</v>
      </c>
      <c r="G61" s="3">
        <v>7</v>
      </c>
      <c r="H61" s="3">
        <v>10</v>
      </c>
      <c r="I61" s="3">
        <v>11</v>
      </c>
      <c r="J61" s="3">
        <v>7</v>
      </c>
      <c r="K61" s="3">
        <v>8</v>
      </c>
      <c r="L61" s="3">
        <v>3</v>
      </c>
      <c r="M61" s="3">
        <v>3</v>
      </c>
      <c r="N61" s="3">
        <v>4</v>
      </c>
      <c r="O61" s="3">
        <f t="shared" si="7"/>
        <v>25</v>
      </c>
      <c r="P61" s="4">
        <f t="shared" si="8"/>
        <v>0.3902439024390244</v>
      </c>
      <c r="Q61" s="2" t="s">
        <v>40</v>
      </c>
      <c r="R61" s="6">
        <f t="shared" si="9"/>
        <v>26.490792634107287</v>
      </c>
      <c r="S61" s="2">
        <f t="shared" si="10"/>
        <v>0.08389566550934714</v>
      </c>
      <c r="T61" s="2" t="str">
        <f t="shared" si="11"/>
        <v>Not significant</v>
      </c>
    </row>
    <row r="62" spans="1:20" ht="11.25">
      <c r="A62" s="1" t="s">
        <v>25</v>
      </c>
      <c r="B62" s="3">
        <v>15</v>
      </c>
      <c r="C62" s="3"/>
      <c r="D62" s="3"/>
      <c r="E62" s="3">
        <v>1</v>
      </c>
      <c r="F62" s="3">
        <v>3</v>
      </c>
      <c r="G62" s="3">
        <v>1</v>
      </c>
      <c r="H62" s="3">
        <v>1</v>
      </c>
      <c r="I62" s="3">
        <v>2</v>
      </c>
      <c r="J62" s="3">
        <v>2</v>
      </c>
      <c r="K62" s="3">
        <v>3</v>
      </c>
      <c r="L62" s="3">
        <v>1</v>
      </c>
      <c r="M62" s="3">
        <v>0</v>
      </c>
      <c r="N62" s="3">
        <v>3</v>
      </c>
      <c r="O62" s="3">
        <f t="shared" si="7"/>
        <v>9</v>
      </c>
      <c r="P62" s="4">
        <f t="shared" si="8"/>
        <v>0.4</v>
      </c>
      <c r="Q62" s="2" t="s">
        <v>41</v>
      </c>
      <c r="R62" s="6">
        <f t="shared" si="9"/>
        <v>9.691753402722178</v>
      </c>
      <c r="S62" s="2">
        <f t="shared" si="10"/>
        <v>0.0493742205660439</v>
      </c>
      <c r="T62" s="2" t="str">
        <f t="shared" si="11"/>
        <v>Not significant</v>
      </c>
    </row>
    <row r="63" spans="1:20" ht="11.25">
      <c r="A63" s="1" t="s">
        <v>16</v>
      </c>
      <c r="B63" s="3">
        <v>55</v>
      </c>
      <c r="C63" s="3"/>
      <c r="D63" s="3"/>
      <c r="E63" s="3">
        <v>13</v>
      </c>
      <c r="F63" s="3">
        <v>4</v>
      </c>
      <c r="G63" s="3">
        <v>8</v>
      </c>
      <c r="H63" s="3">
        <v>10</v>
      </c>
      <c r="I63" s="3">
        <v>10</v>
      </c>
      <c r="J63" s="3">
        <v>12</v>
      </c>
      <c r="K63" s="3">
        <v>2</v>
      </c>
      <c r="L63" s="3">
        <v>2</v>
      </c>
      <c r="M63" s="3">
        <v>10</v>
      </c>
      <c r="N63" s="3">
        <v>6</v>
      </c>
      <c r="O63" s="3">
        <f t="shared" si="7"/>
        <v>32</v>
      </c>
      <c r="P63" s="4">
        <f t="shared" si="8"/>
        <v>0.41818181818181815</v>
      </c>
      <c r="Q63" s="2" t="s">
        <v>40</v>
      </c>
      <c r="R63" s="6">
        <f t="shared" si="9"/>
        <v>35.53642914331465</v>
      </c>
      <c r="S63" s="2">
        <f t="shared" si="10"/>
        <v>0.351929875544008</v>
      </c>
      <c r="T63" s="2" t="str">
        <f t="shared" si="11"/>
        <v>Not significant</v>
      </c>
    </row>
    <row r="64" spans="1:20" ht="11.25">
      <c r="A64" s="1" t="s">
        <v>30</v>
      </c>
      <c r="B64" s="3">
        <v>14</v>
      </c>
      <c r="C64" s="3"/>
      <c r="D64" s="3"/>
      <c r="E64" s="3">
        <v>2</v>
      </c>
      <c r="F64" s="3">
        <v>6</v>
      </c>
      <c r="G64" s="3">
        <v>2</v>
      </c>
      <c r="H64" s="3">
        <v>6</v>
      </c>
      <c r="I64" s="3">
        <v>2</v>
      </c>
      <c r="J64" s="3">
        <v>1</v>
      </c>
      <c r="K64" s="3">
        <v>3</v>
      </c>
      <c r="L64" s="3">
        <v>1</v>
      </c>
      <c r="M64" s="3">
        <v>2</v>
      </c>
      <c r="N64" s="3">
        <v>1</v>
      </c>
      <c r="O64" s="3">
        <f t="shared" si="7"/>
        <v>8</v>
      </c>
      <c r="P64" s="4">
        <f t="shared" si="8"/>
        <v>0.42857142857142855</v>
      </c>
      <c r="Q64" s="2" t="s">
        <v>41</v>
      </c>
      <c r="R64" s="6">
        <f t="shared" si="9"/>
        <v>9.045636509207366</v>
      </c>
      <c r="S64" s="2">
        <f t="shared" si="10"/>
        <v>0.12087106399582405</v>
      </c>
      <c r="T64" s="2" t="str">
        <f t="shared" si="11"/>
        <v>Not significant</v>
      </c>
    </row>
    <row r="65" spans="1:20" ht="11.25">
      <c r="A65" s="1" t="s">
        <v>17</v>
      </c>
      <c r="B65" s="3">
        <v>32</v>
      </c>
      <c r="C65" s="3"/>
      <c r="D65" s="3"/>
      <c r="E65" s="3">
        <v>11</v>
      </c>
      <c r="F65" s="3">
        <v>5</v>
      </c>
      <c r="G65" s="3">
        <v>6</v>
      </c>
      <c r="H65" s="3">
        <v>2</v>
      </c>
      <c r="I65" s="3">
        <v>6</v>
      </c>
      <c r="J65" s="3">
        <v>3</v>
      </c>
      <c r="K65" s="3">
        <v>7</v>
      </c>
      <c r="L65" s="3">
        <v>3</v>
      </c>
      <c r="M65" s="3">
        <v>2</v>
      </c>
      <c r="N65" s="3">
        <v>3</v>
      </c>
      <c r="O65" s="3">
        <f t="shared" si="7"/>
        <v>18</v>
      </c>
      <c r="P65" s="4">
        <f t="shared" si="8"/>
        <v>0.4375</v>
      </c>
      <c r="Q65" s="2" t="s">
        <v>42</v>
      </c>
      <c r="R65" s="6">
        <f t="shared" si="9"/>
        <v>20.67574059247398</v>
      </c>
      <c r="S65" s="2">
        <f t="shared" si="10"/>
        <v>0.3462796259312281</v>
      </c>
      <c r="T65" s="2" t="str">
        <f t="shared" si="11"/>
        <v>Not significant</v>
      </c>
    </row>
    <row r="66" spans="1:20" ht="11.25">
      <c r="A66" s="1" t="s">
        <v>32</v>
      </c>
      <c r="B66" s="3">
        <v>27</v>
      </c>
      <c r="C66" s="3"/>
      <c r="D66" s="3"/>
      <c r="E66" s="3">
        <v>7</v>
      </c>
      <c r="F66" s="3">
        <v>1</v>
      </c>
      <c r="G66" s="3">
        <v>5</v>
      </c>
      <c r="H66" s="3">
        <v>1</v>
      </c>
      <c r="I66" s="3">
        <v>3</v>
      </c>
      <c r="J66" s="3">
        <v>3</v>
      </c>
      <c r="K66" s="3">
        <v>5</v>
      </c>
      <c r="L66" s="3">
        <v>2</v>
      </c>
      <c r="M66" s="3">
        <v>4</v>
      </c>
      <c r="N66" s="3">
        <v>1</v>
      </c>
      <c r="O66" s="3">
        <f t="shared" si="7"/>
        <v>15</v>
      </c>
      <c r="P66" s="4">
        <f t="shared" si="8"/>
        <v>0.4444444444444444</v>
      </c>
      <c r="Q66" s="2" t="s">
        <v>42</v>
      </c>
      <c r="R66" s="6">
        <f t="shared" si="9"/>
        <v>17.44515612489992</v>
      </c>
      <c r="S66" s="2">
        <f t="shared" si="10"/>
        <v>0.34271911539971356</v>
      </c>
      <c r="T66" s="2" t="str">
        <f t="shared" si="11"/>
        <v>Not significant</v>
      </c>
    </row>
    <row r="67" spans="1:20" ht="11.25">
      <c r="A67" s="1" t="s">
        <v>27</v>
      </c>
      <c r="B67" s="3">
        <v>24</v>
      </c>
      <c r="C67" s="3"/>
      <c r="D67" s="3"/>
      <c r="E67" s="3">
        <v>6</v>
      </c>
      <c r="F67" s="3">
        <v>6</v>
      </c>
      <c r="G67" s="3">
        <v>10</v>
      </c>
      <c r="H67" s="3">
        <v>6</v>
      </c>
      <c r="I67" s="3">
        <v>6</v>
      </c>
      <c r="J67" s="3">
        <v>3</v>
      </c>
      <c r="K67" s="3">
        <v>3</v>
      </c>
      <c r="L67" s="3">
        <v>2</v>
      </c>
      <c r="M67" s="3">
        <v>3</v>
      </c>
      <c r="N67" s="3">
        <v>2</v>
      </c>
      <c r="O67" s="3">
        <f t="shared" si="7"/>
        <v>13</v>
      </c>
      <c r="P67" s="4">
        <f t="shared" si="8"/>
        <v>0.4583333333333333</v>
      </c>
      <c r="Q67" s="2" t="s">
        <v>40</v>
      </c>
      <c r="R67" s="6">
        <f t="shared" si="9"/>
        <v>15.506805444355484</v>
      </c>
      <c r="S67" s="2">
        <f t="shared" si="10"/>
        <v>0.4052461713278097</v>
      </c>
      <c r="T67" s="2" t="str">
        <f t="shared" si="11"/>
        <v>Not significant</v>
      </c>
    </row>
    <row r="68" spans="1:20" ht="11.25">
      <c r="A68" s="1" t="s">
        <v>9</v>
      </c>
      <c r="B68" s="3">
        <v>45</v>
      </c>
      <c r="C68" s="3"/>
      <c r="D68" s="3"/>
      <c r="E68" s="3">
        <v>4</v>
      </c>
      <c r="F68" s="3">
        <v>8</v>
      </c>
      <c r="G68" s="3">
        <v>4</v>
      </c>
      <c r="H68" s="3">
        <v>7</v>
      </c>
      <c r="I68" s="3">
        <v>2</v>
      </c>
      <c r="J68" s="3">
        <v>6</v>
      </c>
      <c r="K68" s="3">
        <v>4</v>
      </c>
      <c r="L68" s="3">
        <v>5</v>
      </c>
      <c r="M68" s="3">
        <v>3</v>
      </c>
      <c r="N68" s="3">
        <v>5</v>
      </c>
      <c r="O68" s="3">
        <f t="shared" si="7"/>
        <v>23</v>
      </c>
      <c r="P68" s="4">
        <f t="shared" si="8"/>
        <v>0.4888888888888889</v>
      </c>
      <c r="Q68" s="2" t="s">
        <v>42</v>
      </c>
      <c r="R68" s="6">
        <f t="shared" si="9"/>
        <v>29.075260208166533</v>
      </c>
      <c r="S68" s="2">
        <f t="shared" si="10"/>
        <v>1.2694224000982417</v>
      </c>
      <c r="T68" s="2" t="str">
        <f t="shared" si="11"/>
        <v>Not significant</v>
      </c>
    </row>
    <row r="69" spans="1:20" ht="11.25">
      <c r="A69" s="1" t="s">
        <v>14</v>
      </c>
      <c r="B69" s="3">
        <v>50</v>
      </c>
      <c r="C69" s="3"/>
      <c r="D69" s="3"/>
      <c r="E69" s="3">
        <v>9</v>
      </c>
      <c r="F69" s="3">
        <v>15</v>
      </c>
      <c r="G69" s="3">
        <v>14</v>
      </c>
      <c r="H69" s="3">
        <v>13</v>
      </c>
      <c r="I69" s="3">
        <v>9</v>
      </c>
      <c r="J69" s="3">
        <v>3</v>
      </c>
      <c r="K69" s="3">
        <v>6</v>
      </c>
      <c r="L69" s="3">
        <v>7</v>
      </c>
      <c r="M69" s="3">
        <v>7</v>
      </c>
      <c r="N69" s="3">
        <v>2</v>
      </c>
      <c r="O69" s="3">
        <f t="shared" si="7"/>
        <v>25</v>
      </c>
      <c r="P69" s="4">
        <f t="shared" si="8"/>
        <v>0.5</v>
      </c>
      <c r="Q69" s="2" t="s">
        <v>41</v>
      </c>
      <c r="R69" s="6">
        <f t="shared" si="9"/>
        <v>32.305844675740595</v>
      </c>
      <c r="S69" s="2">
        <f t="shared" si="10"/>
        <v>1.6521891614902835</v>
      </c>
      <c r="T69" s="2" t="str">
        <f t="shared" si="11"/>
        <v>Not significant</v>
      </c>
    </row>
    <row r="70" spans="1:20" ht="11.25">
      <c r="A70" s="1" t="s">
        <v>11</v>
      </c>
      <c r="B70" s="3">
        <v>22</v>
      </c>
      <c r="C70" s="3"/>
      <c r="D70" s="3"/>
      <c r="E70" s="3">
        <v>9</v>
      </c>
      <c r="F70" s="3">
        <v>4</v>
      </c>
      <c r="G70" s="3">
        <v>3</v>
      </c>
      <c r="H70" s="3">
        <v>3</v>
      </c>
      <c r="I70" s="3">
        <v>2</v>
      </c>
      <c r="J70" s="3">
        <v>0</v>
      </c>
      <c r="K70" s="3">
        <v>3</v>
      </c>
      <c r="L70" s="3">
        <v>2</v>
      </c>
      <c r="M70" s="3">
        <v>3</v>
      </c>
      <c r="N70" s="3">
        <v>3</v>
      </c>
      <c r="O70" s="3">
        <f t="shared" si="7"/>
        <v>11</v>
      </c>
      <c r="P70" s="4">
        <f t="shared" si="8"/>
        <v>0.5</v>
      </c>
      <c r="Q70" s="2" t="s">
        <v>41</v>
      </c>
      <c r="R70" s="6">
        <f t="shared" si="9"/>
        <v>14.21457165732586</v>
      </c>
      <c r="S70" s="2">
        <f t="shared" si="10"/>
        <v>0.7269632310557244</v>
      </c>
      <c r="T70" s="2" t="str">
        <f t="shared" si="11"/>
        <v>Not significant</v>
      </c>
    </row>
    <row r="71" spans="1:20" ht="11.25">
      <c r="A71" s="1" t="s">
        <v>18</v>
      </c>
      <c r="B71" s="3">
        <v>25</v>
      </c>
      <c r="C71" s="3"/>
      <c r="D71" s="3"/>
      <c r="E71" s="3">
        <v>6</v>
      </c>
      <c r="F71" s="3">
        <v>2</v>
      </c>
      <c r="G71" s="3">
        <v>1</v>
      </c>
      <c r="H71" s="3">
        <v>5</v>
      </c>
      <c r="I71" s="3">
        <v>4</v>
      </c>
      <c r="J71" s="3">
        <v>4</v>
      </c>
      <c r="K71" s="3">
        <v>2</v>
      </c>
      <c r="L71" s="3">
        <v>2</v>
      </c>
      <c r="M71" s="3">
        <v>1</v>
      </c>
      <c r="N71" s="3">
        <v>3</v>
      </c>
      <c r="O71" s="3">
        <f t="shared" si="7"/>
        <v>12</v>
      </c>
      <c r="P71" s="4">
        <f t="shared" si="8"/>
        <v>0.52</v>
      </c>
      <c r="Q71" s="2" t="s">
        <v>40</v>
      </c>
      <c r="R71" s="6">
        <f t="shared" si="9"/>
        <v>16.152922337870297</v>
      </c>
      <c r="S71" s="2">
        <f t="shared" si="10"/>
        <v>1.0677178769037539</v>
      </c>
      <c r="T71" s="2" t="str">
        <f t="shared" si="11"/>
        <v>Not significant</v>
      </c>
    </row>
    <row r="72" spans="1:20" ht="11.25">
      <c r="A72" s="1" t="s">
        <v>10</v>
      </c>
      <c r="B72" s="3">
        <v>39</v>
      </c>
      <c r="C72" s="3"/>
      <c r="D72" s="3"/>
      <c r="E72" s="3">
        <v>16</v>
      </c>
      <c r="F72" s="3">
        <v>3</v>
      </c>
      <c r="G72" s="3">
        <v>7</v>
      </c>
      <c r="H72" s="3">
        <v>8</v>
      </c>
      <c r="I72" s="3">
        <v>4</v>
      </c>
      <c r="J72" s="3">
        <v>3</v>
      </c>
      <c r="K72" s="3">
        <v>6</v>
      </c>
      <c r="L72" s="3">
        <v>1</v>
      </c>
      <c r="M72" s="3">
        <v>4</v>
      </c>
      <c r="N72" s="3">
        <v>3</v>
      </c>
      <c r="O72" s="3">
        <f t="shared" si="7"/>
        <v>17</v>
      </c>
      <c r="P72" s="4">
        <f t="shared" si="8"/>
        <v>0.5641025641025641</v>
      </c>
      <c r="Q72" s="2" t="s">
        <v>42</v>
      </c>
      <c r="R72" s="6">
        <f t="shared" si="9"/>
        <v>25.19855884707766</v>
      </c>
      <c r="S72" s="2">
        <f t="shared" si="10"/>
        <v>2.6674687063220923</v>
      </c>
      <c r="T72" s="2" t="str">
        <f t="shared" si="11"/>
        <v>Not significant</v>
      </c>
    </row>
    <row r="73" spans="1:20" ht="11.25">
      <c r="A73" s="1" t="s">
        <v>28</v>
      </c>
      <c r="B73" s="3">
        <v>35</v>
      </c>
      <c r="C73" s="3"/>
      <c r="D73" s="3"/>
      <c r="E73" s="3">
        <v>9</v>
      </c>
      <c r="F73" s="3">
        <v>5</v>
      </c>
      <c r="G73" s="3">
        <v>10</v>
      </c>
      <c r="H73" s="3">
        <v>3</v>
      </c>
      <c r="I73" s="3">
        <v>8</v>
      </c>
      <c r="J73" s="3">
        <v>4</v>
      </c>
      <c r="K73" s="3">
        <v>2</v>
      </c>
      <c r="L73" s="3">
        <v>3</v>
      </c>
      <c r="M73" s="3">
        <v>5</v>
      </c>
      <c r="N73" s="3">
        <v>1</v>
      </c>
      <c r="O73" s="3">
        <f t="shared" si="7"/>
        <v>15</v>
      </c>
      <c r="P73" s="4">
        <f t="shared" si="8"/>
        <v>0.5714285714285714</v>
      </c>
      <c r="Q73" s="2" t="s">
        <v>41</v>
      </c>
      <c r="R73" s="6">
        <f t="shared" si="9"/>
        <v>22.614091273018413</v>
      </c>
      <c r="S73" s="2">
        <f t="shared" si="10"/>
        <v>2.5636398656896833</v>
      </c>
      <c r="T73" s="2" t="str">
        <f t="shared" si="11"/>
        <v>Not significant</v>
      </c>
    </row>
    <row r="74" spans="1:20" ht="11.25">
      <c r="A74" s="1" t="s">
        <v>22</v>
      </c>
      <c r="B74" s="3">
        <v>32</v>
      </c>
      <c r="C74" s="3"/>
      <c r="D74" s="3"/>
      <c r="E74" s="3">
        <v>6</v>
      </c>
      <c r="F74" s="3">
        <v>3</v>
      </c>
      <c r="G74" s="3">
        <v>2</v>
      </c>
      <c r="H74" s="3">
        <v>2</v>
      </c>
      <c r="I74" s="3">
        <v>2</v>
      </c>
      <c r="J74" s="3">
        <v>2</v>
      </c>
      <c r="K74" s="3">
        <v>3</v>
      </c>
      <c r="L74" s="3">
        <v>2</v>
      </c>
      <c r="M74" s="3">
        <v>4</v>
      </c>
      <c r="N74" s="3">
        <v>2</v>
      </c>
      <c r="O74" s="3">
        <f t="shared" si="7"/>
        <v>13</v>
      </c>
      <c r="P74" s="4">
        <f t="shared" si="8"/>
        <v>0.59375</v>
      </c>
      <c r="Q74" s="2" t="s">
        <v>40</v>
      </c>
      <c r="R74" s="6">
        <f t="shared" si="9"/>
        <v>20.67574059247398</v>
      </c>
      <c r="S74" s="2">
        <f t="shared" si="10"/>
        <v>2.8495711377032227</v>
      </c>
      <c r="T74" s="2" t="str">
        <f t="shared" si="11"/>
        <v>Not significant</v>
      </c>
    </row>
    <row r="75" spans="1:20" ht="11.25">
      <c r="A75" s="1" t="s">
        <v>15</v>
      </c>
      <c r="B75" s="3">
        <v>43</v>
      </c>
      <c r="C75" s="3"/>
      <c r="D75" s="3"/>
      <c r="E75" s="3">
        <v>10</v>
      </c>
      <c r="F75" s="3">
        <v>2</v>
      </c>
      <c r="G75" s="3">
        <v>4</v>
      </c>
      <c r="H75" s="3">
        <v>2</v>
      </c>
      <c r="I75" s="3">
        <v>7</v>
      </c>
      <c r="J75" s="3">
        <v>4</v>
      </c>
      <c r="K75" s="3">
        <v>3</v>
      </c>
      <c r="L75" s="3">
        <v>2</v>
      </c>
      <c r="M75" s="3">
        <v>4</v>
      </c>
      <c r="N75" s="3">
        <v>1</v>
      </c>
      <c r="O75" s="3">
        <f t="shared" si="7"/>
        <v>14</v>
      </c>
      <c r="P75" s="4">
        <f t="shared" si="8"/>
        <v>0.6744186046511628</v>
      </c>
      <c r="Q75" s="2" t="s">
        <v>42</v>
      </c>
      <c r="R75" s="6">
        <f t="shared" si="9"/>
        <v>27.78302642113691</v>
      </c>
      <c r="S75" s="2">
        <f t="shared" si="10"/>
        <v>6.837693433614937</v>
      </c>
      <c r="T75" s="2" t="str">
        <f t="shared" si="11"/>
        <v>Significant</v>
      </c>
    </row>
    <row r="76" spans="1:20" ht="11.25">
      <c r="A76" s="1" t="s">
        <v>29</v>
      </c>
      <c r="B76" s="3">
        <v>32</v>
      </c>
      <c r="C76" s="3"/>
      <c r="D76" s="3"/>
      <c r="E76" s="3">
        <v>3</v>
      </c>
      <c r="F76" s="3">
        <v>4</v>
      </c>
      <c r="G76" s="3">
        <v>3</v>
      </c>
      <c r="H76" s="3">
        <v>3</v>
      </c>
      <c r="I76" s="3">
        <v>5</v>
      </c>
      <c r="J76" s="3">
        <v>2</v>
      </c>
      <c r="K76" s="3">
        <v>2</v>
      </c>
      <c r="L76" s="3">
        <v>1</v>
      </c>
      <c r="M76" s="3">
        <v>2</v>
      </c>
      <c r="N76" s="3">
        <v>1</v>
      </c>
      <c r="O76" s="3">
        <f t="shared" si="7"/>
        <v>8</v>
      </c>
      <c r="P76" s="4">
        <f t="shared" si="8"/>
        <v>0.75</v>
      </c>
      <c r="Q76" s="2" t="s">
        <v>42</v>
      </c>
      <c r="R76" s="6">
        <f t="shared" si="9"/>
        <v>20.67574059247398</v>
      </c>
      <c r="S76" s="2">
        <f t="shared" si="10"/>
        <v>7.77115571019393</v>
      </c>
      <c r="T76" s="2" t="str">
        <f t="shared" si="11"/>
        <v>Significant</v>
      </c>
    </row>
    <row r="77" spans="1:18" ht="11.25">
      <c r="A77" s="1" t="s">
        <v>33</v>
      </c>
      <c r="B77" s="3">
        <v>1249</v>
      </c>
      <c r="C77" s="5">
        <v>298</v>
      </c>
      <c r="D77" s="3">
        <v>280</v>
      </c>
      <c r="E77" s="3">
        <v>272</v>
      </c>
      <c r="F77" s="3">
        <v>216</v>
      </c>
      <c r="G77" s="3">
        <v>214</v>
      </c>
      <c r="H77" s="3">
        <v>231</v>
      </c>
      <c r="I77" s="3">
        <v>222</v>
      </c>
      <c r="J77" s="3">
        <v>204</v>
      </c>
      <c r="K77" s="3">
        <v>184</v>
      </c>
      <c r="L77" s="3">
        <v>126</v>
      </c>
      <c r="M77" s="3">
        <v>159</v>
      </c>
      <c r="N77" s="3">
        <v>134</v>
      </c>
      <c r="O77" s="3">
        <f t="shared" si="7"/>
        <v>807</v>
      </c>
      <c r="P77" s="4">
        <f t="shared" si="8"/>
        <v>0.35388310648518817</v>
      </c>
      <c r="R77" s="6"/>
    </row>
    <row r="78" spans="1:14" ht="11.25">
      <c r="A78" s="1" t="s">
        <v>37</v>
      </c>
      <c r="D78" s="4">
        <f aca="true" t="shared" si="12" ref="D78:N78">(C77-D77)/C77</f>
        <v>0.06040268456375839</v>
      </c>
      <c r="E78" s="4">
        <f t="shared" si="12"/>
        <v>0.02857142857142857</v>
      </c>
      <c r="F78" s="4">
        <f t="shared" si="12"/>
        <v>0.20588235294117646</v>
      </c>
      <c r="G78" s="4">
        <f t="shared" si="12"/>
        <v>0.009259259259259259</v>
      </c>
      <c r="H78" s="4">
        <f t="shared" si="12"/>
        <v>-0.0794392523364486</v>
      </c>
      <c r="I78" s="4">
        <f t="shared" si="12"/>
        <v>0.03896103896103896</v>
      </c>
      <c r="J78" s="4">
        <f t="shared" si="12"/>
        <v>0.08108108108108109</v>
      </c>
      <c r="K78" s="4">
        <f t="shared" si="12"/>
        <v>0.09803921568627451</v>
      </c>
      <c r="L78" s="4">
        <f t="shared" si="12"/>
        <v>0.31521739130434784</v>
      </c>
      <c r="M78" s="4">
        <f t="shared" si="12"/>
        <v>-0.2619047619047619</v>
      </c>
      <c r="N78" s="4">
        <f t="shared" si="12"/>
        <v>0.15723270440251572</v>
      </c>
    </row>
    <row r="79" spans="1:20" ht="11.25">
      <c r="A79" s="1" t="s">
        <v>41</v>
      </c>
      <c r="B79" s="2">
        <f>SUMIF($Q$44:$Q$76,$A79,B$44:B$76)</f>
        <v>526</v>
      </c>
      <c r="D79" s="4"/>
      <c r="E79" s="2">
        <f aca="true" t="shared" si="13" ref="E79:O81">SUMIF($Q$44:$Q$76,$A79,E$44:E$76)</f>
        <v>121</v>
      </c>
      <c r="F79" s="2">
        <f t="shared" si="13"/>
        <v>106</v>
      </c>
      <c r="G79" s="2">
        <f t="shared" si="13"/>
        <v>104</v>
      </c>
      <c r="H79" s="2">
        <f t="shared" si="13"/>
        <v>112</v>
      </c>
      <c r="I79" s="2">
        <f t="shared" si="13"/>
        <v>97</v>
      </c>
      <c r="J79" s="2">
        <f t="shared" si="13"/>
        <v>89</v>
      </c>
      <c r="K79" s="2">
        <f t="shared" si="13"/>
        <v>80</v>
      </c>
      <c r="L79" s="2">
        <f t="shared" si="13"/>
        <v>57</v>
      </c>
      <c r="M79" s="2">
        <f t="shared" si="13"/>
        <v>80</v>
      </c>
      <c r="N79" s="2">
        <f t="shared" si="13"/>
        <v>61</v>
      </c>
      <c r="O79" s="2">
        <f t="shared" si="13"/>
        <v>367</v>
      </c>
      <c r="P79" s="4">
        <f>(B79-O79)/B79</f>
        <v>0.30228136882129275</v>
      </c>
      <c r="Q79" s="2" t="s">
        <v>41</v>
      </c>
      <c r="R79" s="6">
        <f>B79*(1-$P$77)</f>
        <v>339.85748598879104</v>
      </c>
      <c r="S79" s="2">
        <f>((O79-R79)^2)/R79</f>
        <v>2.1677205805994</v>
      </c>
      <c r="T79" s="2" t="str">
        <f>IF(S79&gt;3.84,"Significant","Not significant")</f>
        <v>Not significant</v>
      </c>
    </row>
    <row r="80" spans="1:20" ht="11.25">
      <c r="A80" s="1" t="s">
        <v>40</v>
      </c>
      <c r="B80" s="2">
        <f>SUMIF($Q$44:$Q$76,$A80,B$44:B$76)</f>
        <v>325</v>
      </c>
      <c r="D80" s="4"/>
      <c r="E80" s="2">
        <f t="shared" si="13"/>
        <v>63</v>
      </c>
      <c r="F80" s="2">
        <f t="shared" si="13"/>
        <v>57</v>
      </c>
      <c r="G80" s="2">
        <f t="shared" si="13"/>
        <v>53</v>
      </c>
      <c r="H80" s="2">
        <f t="shared" si="13"/>
        <v>62</v>
      </c>
      <c r="I80" s="2">
        <f t="shared" si="13"/>
        <v>60</v>
      </c>
      <c r="J80" s="2">
        <f t="shared" si="13"/>
        <v>60</v>
      </c>
      <c r="K80" s="2">
        <f t="shared" si="13"/>
        <v>43</v>
      </c>
      <c r="L80" s="2">
        <f t="shared" si="13"/>
        <v>25</v>
      </c>
      <c r="M80" s="2">
        <f t="shared" si="13"/>
        <v>33</v>
      </c>
      <c r="N80" s="2">
        <f t="shared" si="13"/>
        <v>31</v>
      </c>
      <c r="O80" s="2">
        <f t="shared" si="13"/>
        <v>192</v>
      </c>
      <c r="P80" s="4">
        <f>(B80-O80)/B80</f>
        <v>0.40923076923076923</v>
      </c>
      <c r="Q80" s="2" t="s">
        <v>40</v>
      </c>
      <c r="R80" s="6">
        <f>B80*(1-$P$77)</f>
        <v>209.98799039231383</v>
      </c>
      <c r="S80" s="2">
        <f>((O80-R80)^2)/R80</f>
        <v>1.5408871609726984</v>
      </c>
      <c r="T80" s="2" t="str">
        <f>IF(S80&gt;3.84,"Significant","Not significant")</f>
        <v>Not significant</v>
      </c>
    </row>
    <row r="81" spans="1:20" ht="11.25">
      <c r="A81" s="1" t="s">
        <v>42</v>
      </c>
      <c r="B81" s="2">
        <f>SUMIF($Q$44:$Q$76,$A81,B$44:B$76)</f>
        <v>398</v>
      </c>
      <c r="D81" s="4"/>
      <c r="E81" s="2">
        <f t="shared" si="13"/>
        <v>88</v>
      </c>
      <c r="F81" s="2">
        <f t="shared" si="13"/>
        <v>53</v>
      </c>
      <c r="G81" s="2">
        <f t="shared" si="13"/>
        <v>57</v>
      </c>
      <c r="H81" s="2">
        <f t="shared" si="13"/>
        <v>57</v>
      </c>
      <c r="I81" s="2">
        <f t="shared" si="13"/>
        <v>65</v>
      </c>
      <c r="J81" s="2">
        <f t="shared" si="13"/>
        <v>55</v>
      </c>
      <c r="K81" s="2">
        <f t="shared" si="13"/>
        <v>61</v>
      </c>
      <c r="L81" s="2">
        <f t="shared" si="13"/>
        <v>44</v>
      </c>
      <c r="M81" s="2">
        <f t="shared" si="13"/>
        <v>46</v>
      </c>
      <c r="N81" s="2">
        <f t="shared" si="13"/>
        <v>42</v>
      </c>
      <c r="O81" s="2">
        <f t="shared" si="13"/>
        <v>248</v>
      </c>
      <c r="P81" s="4">
        <f>(B81-O81)/B81</f>
        <v>0.3768844221105528</v>
      </c>
      <c r="Q81" s="2" t="s">
        <v>42</v>
      </c>
      <c r="R81" s="6">
        <f>B81*(1-$P$77)</f>
        <v>257.1545236188951</v>
      </c>
      <c r="S81" s="2">
        <f>((O81-R81)^2)/R81</f>
        <v>0.3258947247340991</v>
      </c>
      <c r="T81" s="2" t="str">
        <f>IF(S81&gt;3.84,"Significant","Not significant")</f>
        <v>Not significant</v>
      </c>
    </row>
  </sheetData>
  <printOptions/>
  <pageMargins left="0.75" right="0.75" top="1" bottom="1" header="0.5" footer="0.5"/>
  <pageSetup horizontalDpi="600" verticalDpi="600" orientation="landscape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27"/>
  <sheetViews>
    <sheetView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15.7109375" style="1" customWidth="1"/>
    <col min="2" max="2" width="7.7109375" style="2" customWidth="1"/>
    <col min="3" max="15" width="6.7109375" style="2" customWidth="1"/>
    <col min="16" max="16" width="7.7109375" style="2" customWidth="1"/>
    <col min="17" max="17" width="8.7109375" style="2" customWidth="1"/>
    <col min="18" max="20" width="7.7109375" style="2" customWidth="1"/>
    <col min="21" max="23" width="10.7109375" style="2" customWidth="1"/>
    <col min="24" max="16384" width="7.7109375" style="2" customWidth="1"/>
  </cols>
  <sheetData>
    <row r="1" s="1" customFormat="1" ht="11.25">
      <c r="A1" s="1" t="s">
        <v>38</v>
      </c>
    </row>
    <row r="2" spans="1:25" ht="11.25">
      <c r="A2" s="1" t="s">
        <v>34</v>
      </c>
      <c r="B2" s="2" t="s">
        <v>36</v>
      </c>
      <c r="C2" s="2">
        <v>2001</v>
      </c>
      <c r="D2" s="2">
        <v>2002</v>
      </c>
      <c r="E2" s="2">
        <v>2003</v>
      </c>
      <c r="F2" s="2">
        <v>2004</v>
      </c>
      <c r="G2" s="2">
        <v>2005</v>
      </c>
      <c r="H2" s="2">
        <v>2006</v>
      </c>
      <c r="I2" s="2">
        <v>2007</v>
      </c>
      <c r="J2" s="2">
        <v>2008</v>
      </c>
      <c r="K2" s="2">
        <v>2009</v>
      </c>
      <c r="L2" s="2">
        <v>2010</v>
      </c>
      <c r="M2" s="2">
        <v>2011</v>
      </c>
      <c r="N2" s="2">
        <v>2012</v>
      </c>
      <c r="O2" s="2">
        <v>2013</v>
      </c>
      <c r="P2" s="2" t="s">
        <v>48</v>
      </c>
      <c r="Q2" s="2" t="s">
        <v>35</v>
      </c>
      <c r="R2" s="2" t="s">
        <v>43</v>
      </c>
      <c r="S2" s="2" t="s">
        <v>45</v>
      </c>
      <c r="T2" s="2" t="s">
        <v>44</v>
      </c>
      <c r="U2" s="2" t="s">
        <v>47</v>
      </c>
      <c r="V2" s="2" t="s">
        <v>60</v>
      </c>
      <c r="W2" s="2" t="s">
        <v>59</v>
      </c>
      <c r="X2" s="2" t="s">
        <v>58</v>
      </c>
      <c r="Y2" s="2" t="s">
        <v>59</v>
      </c>
    </row>
    <row r="3" spans="1:26" ht="11.25">
      <c r="A3" s="1" t="s">
        <v>25</v>
      </c>
      <c r="B3" s="7">
        <v>64.6</v>
      </c>
      <c r="C3" s="3"/>
      <c r="D3" s="3"/>
      <c r="E3" s="3">
        <v>36</v>
      </c>
      <c r="F3" s="3">
        <v>44</v>
      </c>
      <c r="G3" s="3">
        <v>43</v>
      </c>
      <c r="H3" s="3">
        <v>61</v>
      </c>
      <c r="I3" s="3">
        <v>48</v>
      </c>
      <c r="J3" s="3">
        <v>51</v>
      </c>
      <c r="K3" s="3">
        <v>46</v>
      </c>
      <c r="L3" s="3">
        <v>41</v>
      </c>
      <c r="M3" s="3">
        <v>49</v>
      </c>
      <c r="N3" s="3">
        <v>58</v>
      </c>
      <c r="O3" s="3">
        <v>60</v>
      </c>
      <c r="P3" s="7">
        <f>AVERAGE(K3:O3)</f>
        <v>50.8</v>
      </c>
      <c r="Q3" s="4">
        <f aca="true" t="shared" si="0" ref="Q3:Q36">(B3-P3)/B3</f>
        <v>0.2136222910216718</v>
      </c>
      <c r="R3" s="2" t="s">
        <v>41</v>
      </c>
      <c r="S3" s="6">
        <f aca="true" t="shared" si="1" ref="S3:S35">B3*(1-$Q$36)</f>
        <v>27.56256358087487</v>
      </c>
      <c r="T3" s="2">
        <f>((P3-S3)^2)/S3*5</f>
        <v>97.95504865657044</v>
      </c>
      <c r="U3" s="2" t="str">
        <f aca="true" t="shared" si="2" ref="U3:U35">IF(T3&gt;3.84,"Significant","Not significant")</f>
        <v>Significant</v>
      </c>
      <c r="V3" s="2">
        <v>130</v>
      </c>
      <c r="W3" s="2">
        <f>B3/V3</f>
        <v>0.49692307692307686</v>
      </c>
      <c r="X3" s="2">
        <v>101</v>
      </c>
      <c r="Y3" s="2">
        <f>P3/X3</f>
        <v>0.502970297029703</v>
      </c>
      <c r="Z3" s="4">
        <f>(W3-Y3)/W3</f>
        <v>-0.012169328387947296</v>
      </c>
    </row>
    <row r="4" spans="1:26" ht="11.25">
      <c r="A4" s="1" t="s">
        <v>31</v>
      </c>
      <c r="B4" s="7">
        <v>186.6</v>
      </c>
      <c r="C4" s="3"/>
      <c r="D4" s="3"/>
      <c r="E4" s="3">
        <v>133</v>
      </c>
      <c r="F4" s="3">
        <v>133</v>
      </c>
      <c r="G4" s="3">
        <v>111</v>
      </c>
      <c r="H4" s="3">
        <v>124</v>
      </c>
      <c r="I4" s="3">
        <v>151</v>
      </c>
      <c r="J4" s="3">
        <v>146</v>
      </c>
      <c r="K4" s="3">
        <v>105</v>
      </c>
      <c r="L4" s="3">
        <v>91</v>
      </c>
      <c r="M4" s="3">
        <v>103</v>
      </c>
      <c r="N4" s="3">
        <v>168</v>
      </c>
      <c r="O4" s="3">
        <v>87</v>
      </c>
      <c r="P4" s="7">
        <f aca="true" t="shared" si="3" ref="P4:P36">AVERAGE(K4:O4)</f>
        <v>110.8</v>
      </c>
      <c r="Q4" s="4">
        <f t="shared" si="0"/>
        <v>0.4062165058949625</v>
      </c>
      <c r="R4" s="2" t="s">
        <v>42</v>
      </c>
      <c r="S4" s="6">
        <f t="shared" si="1"/>
        <v>79.6157022320627</v>
      </c>
      <c r="T4" s="2">
        <f aca="true" t="shared" si="4" ref="T4:T35">((P4-S4)^2)/S4*5</f>
        <v>61.07215034321152</v>
      </c>
      <c r="U4" s="2" t="str">
        <f t="shared" si="2"/>
        <v>Significant</v>
      </c>
      <c r="V4" s="2">
        <v>560</v>
      </c>
      <c r="W4" s="2">
        <f aca="true" t="shared" si="5" ref="W4:W35">B4/V4</f>
        <v>0.3332142857142857</v>
      </c>
      <c r="X4" s="2">
        <v>562</v>
      </c>
      <c r="Y4" s="2">
        <f aca="true" t="shared" si="6" ref="Y4:Y35">P4/X4</f>
        <v>0.197153024911032</v>
      </c>
      <c r="Z4" s="4">
        <f aca="true" t="shared" si="7" ref="Z4:Z35">(W4-Y4)/W4</f>
        <v>0.4083296144149092</v>
      </c>
    </row>
    <row r="5" spans="1:26" ht="11.25">
      <c r="A5" s="1" t="s">
        <v>10</v>
      </c>
      <c r="B5" s="7">
        <v>160.6</v>
      </c>
      <c r="C5" s="3"/>
      <c r="D5" s="3"/>
      <c r="E5" s="3">
        <v>175</v>
      </c>
      <c r="F5" s="3">
        <v>131</v>
      </c>
      <c r="G5" s="3">
        <v>94</v>
      </c>
      <c r="H5" s="3">
        <v>117</v>
      </c>
      <c r="I5" s="3">
        <v>78</v>
      </c>
      <c r="J5" s="3">
        <v>80</v>
      </c>
      <c r="K5" s="3">
        <v>98</v>
      </c>
      <c r="L5" s="3">
        <v>79</v>
      </c>
      <c r="M5" s="3">
        <v>78</v>
      </c>
      <c r="N5" s="3">
        <v>107</v>
      </c>
      <c r="O5" s="3">
        <v>106</v>
      </c>
      <c r="P5" s="7">
        <f t="shared" si="3"/>
        <v>93.6</v>
      </c>
      <c r="Q5" s="4">
        <f t="shared" si="0"/>
        <v>0.41718555417185554</v>
      </c>
      <c r="R5" s="2" t="s">
        <v>42</v>
      </c>
      <c r="S5" s="6">
        <f t="shared" si="1"/>
        <v>68.52241038836694</v>
      </c>
      <c r="T5" s="2">
        <f t="shared" si="4"/>
        <v>45.88903813840824</v>
      </c>
      <c r="U5" s="2" t="str">
        <f t="shared" si="2"/>
        <v>Significant</v>
      </c>
      <c r="V5" s="2">
        <v>390</v>
      </c>
      <c r="W5" s="2">
        <f t="shared" si="5"/>
        <v>0.4117948717948718</v>
      </c>
      <c r="X5" s="2">
        <v>335</v>
      </c>
      <c r="Y5" s="2">
        <f t="shared" si="6"/>
        <v>0.27940298507462685</v>
      </c>
      <c r="Z5" s="4">
        <f t="shared" si="7"/>
        <v>0.32149960037917513</v>
      </c>
    </row>
    <row r="6" spans="1:26" ht="11.25">
      <c r="A6" s="1" t="s">
        <v>9</v>
      </c>
      <c r="B6" s="7">
        <v>208.6</v>
      </c>
      <c r="C6" s="3"/>
      <c r="D6" s="3"/>
      <c r="E6" s="3">
        <v>148</v>
      </c>
      <c r="F6" s="3">
        <v>149</v>
      </c>
      <c r="G6" s="3">
        <v>124</v>
      </c>
      <c r="H6" s="3">
        <v>117</v>
      </c>
      <c r="I6" s="3">
        <v>127</v>
      </c>
      <c r="J6" s="3">
        <v>162</v>
      </c>
      <c r="K6" s="3">
        <v>103</v>
      </c>
      <c r="L6" s="3">
        <v>103</v>
      </c>
      <c r="M6" s="3">
        <v>108</v>
      </c>
      <c r="N6" s="3">
        <v>147</v>
      </c>
      <c r="O6" s="3">
        <v>83</v>
      </c>
      <c r="P6" s="7">
        <f t="shared" si="3"/>
        <v>108.8</v>
      </c>
      <c r="Q6" s="4">
        <f t="shared" si="0"/>
        <v>0.4784276126558006</v>
      </c>
      <c r="R6" s="2" t="s">
        <v>42</v>
      </c>
      <c r="S6" s="6">
        <f t="shared" si="1"/>
        <v>89.00233379211298</v>
      </c>
      <c r="T6" s="2">
        <f t="shared" si="4"/>
        <v>22.01894998587354</v>
      </c>
      <c r="U6" s="2" t="str">
        <f t="shared" si="2"/>
        <v>Significant</v>
      </c>
      <c r="V6" s="2">
        <v>336</v>
      </c>
      <c r="W6" s="2">
        <f t="shared" si="5"/>
        <v>0.6208333333333333</v>
      </c>
      <c r="X6" s="2">
        <v>300</v>
      </c>
      <c r="Y6" s="2">
        <f t="shared" si="6"/>
        <v>0.36266666666666664</v>
      </c>
      <c r="Z6" s="4">
        <f t="shared" si="7"/>
        <v>0.4158389261744967</v>
      </c>
    </row>
    <row r="7" spans="1:26" ht="11.25">
      <c r="A7" s="1" t="s">
        <v>21</v>
      </c>
      <c r="B7" s="7">
        <v>239.2</v>
      </c>
      <c r="C7" s="3"/>
      <c r="D7" s="3"/>
      <c r="E7" s="3">
        <v>195</v>
      </c>
      <c r="F7" s="3">
        <v>126</v>
      </c>
      <c r="G7" s="3">
        <v>132</v>
      </c>
      <c r="H7" s="3">
        <v>138</v>
      </c>
      <c r="I7" s="3">
        <v>139</v>
      </c>
      <c r="J7" s="3">
        <v>165</v>
      </c>
      <c r="K7" s="3">
        <v>127</v>
      </c>
      <c r="L7" s="3">
        <v>165</v>
      </c>
      <c r="M7" s="3">
        <v>126</v>
      </c>
      <c r="N7" s="3">
        <v>117</v>
      </c>
      <c r="O7" s="3">
        <v>87</v>
      </c>
      <c r="P7" s="7">
        <f t="shared" si="3"/>
        <v>124.4</v>
      </c>
      <c r="Q7" s="4">
        <f t="shared" si="0"/>
        <v>0.47993311036789293</v>
      </c>
      <c r="R7" s="2" t="s">
        <v>42</v>
      </c>
      <c r="S7" s="6">
        <f t="shared" si="1"/>
        <v>102.05828496200107</v>
      </c>
      <c r="T7" s="2">
        <f t="shared" si="4"/>
        <v>24.454272919880786</v>
      </c>
      <c r="U7" s="2" t="str">
        <f t="shared" si="2"/>
        <v>Significant</v>
      </c>
      <c r="V7" s="2">
        <v>537</v>
      </c>
      <c r="W7" s="2">
        <f t="shared" si="5"/>
        <v>0.44543761638733703</v>
      </c>
      <c r="X7" s="2">
        <v>466</v>
      </c>
      <c r="Y7" s="2">
        <f t="shared" si="6"/>
        <v>0.2669527896995708</v>
      </c>
      <c r="Z7" s="4">
        <f t="shared" si="7"/>
        <v>0.4006954512179367</v>
      </c>
    </row>
    <row r="8" spans="1:26" ht="11.25">
      <c r="A8" s="1" t="s">
        <v>27</v>
      </c>
      <c r="B8" s="7">
        <v>149</v>
      </c>
      <c r="C8" s="3"/>
      <c r="D8" s="3"/>
      <c r="E8" s="3">
        <v>106</v>
      </c>
      <c r="F8" s="3">
        <v>113</v>
      </c>
      <c r="G8" s="3">
        <v>122</v>
      </c>
      <c r="H8" s="3">
        <v>133</v>
      </c>
      <c r="I8" s="3">
        <v>103</v>
      </c>
      <c r="J8" s="3">
        <v>94</v>
      </c>
      <c r="K8" s="3">
        <v>93</v>
      </c>
      <c r="L8" s="3">
        <v>74</v>
      </c>
      <c r="M8" s="3">
        <v>77</v>
      </c>
      <c r="N8" s="3">
        <v>80</v>
      </c>
      <c r="O8" s="3">
        <v>53</v>
      </c>
      <c r="P8" s="7">
        <f t="shared" si="3"/>
        <v>75.4</v>
      </c>
      <c r="Q8" s="4">
        <f t="shared" si="0"/>
        <v>0.4939597315436241</v>
      </c>
      <c r="R8" s="2" t="s">
        <v>40</v>
      </c>
      <c r="S8" s="6">
        <f t="shared" si="1"/>
        <v>63.573095565794986</v>
      </c>
      <c r="T8" s="2">
        <f t="shared" si="4"/>
        <v>11.001168595845236</v>
      </c>
      <c r="U8" s="2" t="str">
        <f t="shared" si="2"/>
        <v>Significant</v>
      </c>
      <c r="V8" s="2">
        <v>370</v>
      </c>
      <c r="W8" s="2">
        <f t="shared" si="5"/>
        <v>0.4027027027027027</v>
      </c>
      <c r="X8" s="2">
        <v>330</v>
      </c>
      <c r="Y8" s="2">
        <f t="shared" si="6"/>
        <v>0.2284848484848485</v>
      </c>
      <c r="Z8" s="4">
        <f t="shared" si="7"/>
        <v>0.4326215171852755</v>
      </c>
    </row>
    <row r="9" spans="1:26" ht="11.25">
      <c r="A9" s="1" t="s">
        <v>16</v>
      </c>
      <c r="B9" s="7">
        <v>312.6</v>
      </c>
      <c r="C9" s="3"/>
      <c r="D9" s="3"/>
      <c r="E9" s="3">
        <v>209</v>
      </c>
      <c r="F9" s="3">
        <v>167</v>
      </c>
      <c r="G9" s="3">
        <v>162</v>
      </c>
      <c r="H9" s="3">
        <v>195</v>
      </c>
      <c r="I9" s="3">
        <v>185</v>
      </c>
      <c r="J9" s="3">
        <v>164</v>
      </c>
      <c r="K9" s="3">
        <v>173</v>
      </c>
      <c r="L9" s="3">
        <v>156</v>
      </c>
      <c r="M9" s="3">
        <v>169</v>
      </c>
      <c r="N9" s="3">
        <v>151</v>
      </c>
      <c r="O9" s="3">
        <v>133</v>
      </c>
      <c r="P9" s="7">
        <f t="shared" si="3"/>
        <v>156.4</v>
      </c>
      <c r="Q9" s="4">
        <f t="shared" si="0"/>
        <v>0.4996801023672425</v>
      </c>
      <c r="R9" s="2" t="s">
        <v>40</v>
      </c>
      <c r="S9" s="6">
        <f t="shared" si="1"/>
        <v>133.37550116689607</v>
      </c>
      <c r="T9" s="2">
        <f t="shared" si="4"/>
        <v>19.873497826720165</v>
      </c>
      <c r="U9" s="2" t="str">
        <f t="shared" si="2"/>
        <v>Significant</v>
      </c>
      <c r="V9" s="2">
        <v>579</v>
      </c>
      <c r="W9" s="2">
        <f t="shared" si="5"/>
        <v>0.5398963730569949</v>
      </c>
      <c r="X9" s="2">
        <v>464</v>
      </c>
      <c r="Y9" s="2">
        <f t="shared" si="6"/>
        <v>0.3370689655172414</v>
      </c>
      <c r="Z9" s="4">
        <f t="shared" si="7"/>
        <v>0.37567840360050303</v>
      </c>
    </row>
    <row r="10" spans="1:26" ht="11.25">
      <c r="A10" s="1" t="s">
        <v>15</v>
      </c>
      <c r="B10" s="7">
        <v>185.6</v>
      </c>
      <c r="C10" s="3"/>
      <c r="D10" s="3"/>
      <c r="E10" s="3">
        <v>152</v>
      </c>
      <c r="F10" s="3">
        <v>101</v>
      </c>
      <c r="G10" s="3">
        <v>90</v>
      </c>
      <c r="H10" s="3">
        <v>81</v>
      </c>
      <c r="I10" s="3">
        <v>112</v>
      </c>
      <c r="J10" s="3">
        <v>75</v>
      </c>
      <c r="K10" s="3">
        <v>77</v>
      </c>
      <c r="L10" s="3">
        <v>81</v>
      </c>
      <c r="M10" s="3">
        <v>100</v>
      </c>
      <c r="N10" s="3">
        <v>122</v>
      </c>
      <c r="O10" s="3">
        <v>71</v>
      </c>
      <c r="P10" s="7">
        <f t="shared" si="3"/>
        <v>90.2</v>
      </c>
      <c r="Q10" s="4">
        <f t="shared" si="0"/>
        <v>0.5140086206896551</v>
      </c>
      <c r="R10" s="2" t="s">
        <v>42</v>
      </c>
      <c r="S10" s="6">
        <f t="shared" si="1"/>
        <v>79.18903716115133</v>
      </c>
      <c r="T10" s="2">
        <f t="shared" si="4"/>
        <v>7.655182269218514</v>
      </c>
      <c r="U10" s="2" t="str">
        <f t="shared" si="2"/>
        <v>Significant</v>
      </c>
      <c r="V10" s="2">
        <v>300</v>
      </c>
      <c r="W10" s="2">
        <f t="shared" si="5"/>
        <v>0.6186666666666667</v>
      </c>
      <c r="X10" s="2">
        <v>254</v>
      </c>
      <c r="Y10" s="2">
        <f t="shared" si="6"/>
        <v>0.3551181102362205</v>
      </c>
      <c r="Z10" s="4">
        <f t="shared" si="7"/>
        <v>0.4259944338854195</v>
      </c>
    </row>
    <row r="11" spans="1:26" ht="11.25">
      <c r="A11" s="1" t="s">
        <v>0</v>
      </c>
      <c r="B11" s="7">
        <v>268.8</v>
      </c>
      <c r="C11" s="3"/>
      <c r="D11" s="3"/>
      <c r="E11" s="3">
        <v>197</v>
      </c>
      <c r="F11" s="3">
        <v>172</v>
      </c>
      <c r="G11" s="3">
        <v>146</v>
      </c>
      <c r="H11" s="3">
        <v>147</v>
      </c>
      <c r="I11" s="3">
        <v>158</v>
      </c>
      <c r="J11" s="3">
        <v>136</v>
      </c>
      <c r="K11" s="3">
        <v>137</v>
      </c>
      <c r="L11" s="3">
        <v>132</v>
      </c>
      <c r="M11" s="3">
        <v>141</v>
      </c>
      <c r="N11" s="3">
        <v>112</v>
      </c>
      <c r="O11" s="3">
        <v>131</v>
      </c>
      <c r="P11" s="7">
        <f t="shared" si="3"/>
        <v>130.6</v>
      </c>
      <c r="Q11" s="4">
        <f t="shared" si="0"/>
        <v>0.5141369047619048</v>
      </c>
      <c r="R11" s="2" t="s">
        <v>41</v>
      </c>
      <c r="S11" s="6">
        <f t="shared" si="1"/>
        <v>114.6875710609778</v>
      </c>
      <c r="T11" s="2">
        <f t="shared" si="4"/>
        <v>11.038920451319223</v>
      </c>
      <c r="U11" s="2" t="str">
        <f t="shared" si="2"/>
        <v>Significant</v>
      </c>
      <c r="V11" s="2">
        <v>998</v>
      </c>
      <c r="W11" s="2">
        <f t="shared" si="5"/>
        <v>0.26933867735470945</v>
      </c>
      <c r="X11" s="2">
        <v>986</v>
      </c>
      <c r="Y11" s="2">
        <f t="shared" si="6"/>
        <v>0.13245436105476674</v>
      </c>
      <c r="Z11" s="4">
        <f t="shared" si="7"/>
        <v>0.5082237636433884</v>
      </c>
    </row>
    <row r="12" spans="1:26" ht="11.25">
      <c r="A12" s="1" t="s">
        <v>28</v>
      </c>
      <c r="B12" s="7">
        <v>170.8</v>
      </c>
      <c r="C12" s="3"/>
      <c r="D12" s="3"/>
      <c r="E12" s="3">
        <v>116</v>
      </c>
      <c r="F12" s="3">
        <v>105</v>
      </c>
      <c r="G12" s="3">
        <v>113</v>
      </c>
      <c r="H12" s="3">
        <v>114</v>
      </c>
      <c r="I12" s="3">
        <v>120</v>
      </c>
      <c r="J12" s="3">
        <v>113</v>
      </c>
      <c r="K12" s="3">
        <v>94</v>
      </c>
      <c r="L12" s="3">
        <v>80</v>
      </c>
      <c r="M12" s="3">
        <v>82</v>
      </c>
      <c r="N12" s="3">
        <v>94</v>
      </c>
      <c r="O12" s="3">
        <v>64</v>
      </c>
      <c r="P12" s="7">
        <f t="shared" si="3"/>
        <v>82.8</v>
      </c>
      <c r="Q12" s="4">
        <f t="shared" si="0"/>
        <v>0.5152224824355972</v>
      </c>
      <c r="R12" s="2" t="s">
        <v>41</v>
      </c>
      <c r="S12" s="6">
        <f t="shared" si="1"/>
        <v>72.87439411166298</v>
      </c>
      <c r="T12" s="2">
        <f t="shared" si="4"/>
        <v>6.759414843273701</v>
      </c>
      <c r="U12" s="2" t="str">
        <f t="shared" si="2"/>
        <v>Significant</v>
      </c>
      <c r="V12" s="2">
        <v>365</v>
      </c>
      <c r="W12" s="2">
        <f t="shared" si="5"/>
        <v>0.46794520547945206</v>
      </c>
      <c r="X12" s="2">
        <v>323</v>
      </c>
      <c r="Y12" s="2">
        <f t="shared" si="6"/>
        <v>0.2563467492260062</v>
      </c>
      <c r="Z12" s="4">
        <f t="shared" si="7"/>
        <v>0.45218639656034976</v>
      </c>
    </row>
    <row r="13" spans="1:26" ht="11.25">
      <c r="A13" s="1" t="s">
        <v>26</v>
      </c>
      <c r="B13" s="7">
        <v>408.6</v>
      </c>
      <c r="C13" s="3"/>
      <c r="D13" s="3"/>
      <c r="E13" s="3">
        <v>330</v>
      </c>
      <c r="F13" s="3">
        <v>281</v>
      </c>
      <c r="G13" s="3">
        <v>263</v>
      </c>
      <c r="H13" s="3">
        <v>293</v>
      </c>
      <c r="I13" s="3">
        <v>286</v>
      </c>
      <c r="J13" s="3">
        <v>272</v>
      </c>
      <c r="K13" s="3">
        <v>261</v>
      </c>
      <c r="L13" s="3">
        <v>186</v>
      </c>
      <c r="M13" s="3">
        <v>160</v>
      </c>
      <c r="N13" s="3">
        <v>193</v>
      </c>
      <c r="O13" s="3">
        <v>177</v>
      </c>
      <c r="P13" s="7">
        <f t="shared" si="3"/>
        <v>195.4</v>
      </c>
      <c r="Q13" s="4">
        <f t="shared" si="0"/>
        <v>0.521781693587861</v>
      </c>
      <c r="R13" s="2" t="s">
        <v>41</v>
      </c>
      <c r="S13" s="6">
        <f t="shared" si="1"/>
        <v>174.33534797438813</v>
      </c>
      <c r="T13" s="2">
        <f t="shared" si="4"/>
        <v>12.726035486082319</v>
      </c>
      <c r="U13" s="2" t="str">
        <f t="shared" si="2"/>
        <v>Significant</v>
      </c>
      <c r="V13" s="2">
        <v>664</v>
      </c>
      <c r="W13" s="2">
        <f t="shared" si="5"/>
        <v>0.6153614457831326</v>
      </c>
      <c r="X13" s="2">
        <v>526</v>
      </c>
      <c r="Y13" s="2">
        <f t="shared" si="6"/>
        <v>0.3714828897338403</v>
      </c>
      <c r="Z13" s="4">
        <f t="shared" si="7"/>
        <v>0.3963175751755508</v>
      </c>
    </row>
    <row r="14" spans="1:26" ht="11.25">
      <c r="A14" s="1" t="s">
        <v>17</v>
      </c>
      <c r="B14" s="7">
        <v>206.4</v>
      </c>
      <c r="C14" s="3"/>
      <c r="D14" s="3"/>
      <c r="E14" s="3">
        <v>176</v>
      </c>
      <c r="F14" s="3">
        <v>147</v>
      </c>
      <c r="G14" s="3">
        <v>145</v>
      </c>
      <c r="H14" s="3">
        <v>132</v>
      </c>
      <c r="I14" s="3">
        <v>124</v>
      </c>
      <c r="J14" s="3">
        <v>113</v>
      </c>
      <c r="K14" s="3">
        <v>112</v>
      </c>
      <c r="L14" s="3">
        <v>108</v>
      </c>
      <c r="M14" s="3">
        <v>102</v>
      </c>
      <c r="N14" s="3">
        <v>102</v>
      </c>
      <c r="O14" s="3">
        <v>64</v>
      </c>
      <c r="P14" s="7">
        <f t="shared" si="3"/>
        <v>97.6</v>
      </c>
      <c r="Q14" s="4">
        <f t="shared" si="0"/>
        <v>0.5271317829457365</v>
      </c>
      <c r="R14" s="2" t="s">
        <v>42</v>
      </c>
      <c r="S14" s="6">
        <f t="shared" si="1"/>
        <v>88.06367063610796</v>
      </c>
      <c r="T14" s="2">
        <f t="shared" si="4"/>
        <v>5.163399224659479</v>
      </c>
      <c r="U14" s="2" t="str">
        <f t="shared" si="2"/>
        <v>Significant</v>
      </c>
      <c r="V14" s="2">
        <v>540</v>
      </c>
      <c r="W14" s="2">
        <f t="shared" si="5"/>
        <v>0.38222222222222224</v>
      </c>
      <c r="X14" s="2">
        <v>480</v>
      </c>
      <c r="Y14" s="2">
        <f t="shared" si="6"/>
        <v>0.2033333333333333</v>
      </c>
      <c r="Z14" s="4">
        <f t="shared" si="7"/>
        <v>0.4680232558139536</v>
      </c>
    </row>
    <row r="15" spans="1:26" ht="11.25">
      <c r="A15" s="1" t="s">
        <v>4</v>
      </c>
      <c r="B15" s="7">
        <v>249.6</v>
      </c>
      <c r="C15" s="3"/>
      <c r="D15" s="3"/>
      <c r="E15" s="3">
        <v>187</v>
      </c>
      <c r="F15" s="3">
        <v>148</v>
      </c>
      <c r="G15" s="3">
        <v>131</v>
      </c>
      <c r="H15" s="3">
        <v>123</v>
      </c>
      <c r="I15" s="3">
        <v>105</v>
      </c>
      <c r="J15" s="3">
        <v>123</v>
      </c>
      <c r="K15" s="3">
        <v>141</v>
      </c>
      <c r="L15" s="3">
        <v>112</v>
      </c>
      <c r="M15" s="3">
        <v>100</v>
      </c>
      <c r="N15" s="3">
        <v>114</v>
      </c>
      <c r="O15" s="3">
        <v>105</v>
      </c>
      <c r="P15" s="7">
        <f t="shared" si="3"/>
        <v>114.4</v>
      </c>
      <c r="Q15" s="4">
        <f t="shared" si="0"/>
        <v>0.5416666666666666</v>
      </c>
      <c r="R15" s="2" t="s">
        <v>42</v>
      </c>
      <c r="S15" s="6">
        <f t="shared" si="1"/>
        <v>106.49560169947938</v>
      </c>
      <c r="T15" s="2">
        <f t="shared" si="4"/>
        <v>2.9334315923010927</v>
      </c>
      <c r="U15" s="2" t="str">
        <f t="shared" si="2"/>
        <v>Not significant</v>
      </c>
      <c r="V15" s="2">
        <v>387</v>
      </c>
      <c r="W15" s="2">
        <f t="shared" si="5"/>
        <v>0.6449612403100775</v>
      </c>
      <c r="X15" s="2">
        <v>289</v>
      </c>
      <c r="Y15" s="2">
        <f t="shared" si="6"/>
        <v>0.3958477508650519</v>
      </c>
      <c r="Z15" s="4">
        <f t="shared" si="7"/>
        <v>0.3862456747404844</v>
      </c>
    </row>
    <row r="16" spans="1:26" ht="11.25">
      <c r="A16" s="1" t="s">
        <v>30</v>
      </c>
      <c r="B16" s="7">
        <v>135.4</v>
      </c>
      <c r="C16" s="3"/>
      <c r="D16" s="3"/>
      <c r="E16" s="3">
        <v>122</v>
      </c>
      <c r="F16" s="3">
        <v>80</v>
      </c>
      <c r="G16" s="3">
        <v>72</v>
      </c>
      <c r="H16" s="3">
        <v>103</v>
      </c>
      <c r="I16" s="3">
        <v>76</v>
      </c>
      <c r="J16" s="3">
        <v>64</v>
      </c>
      <c r="K16" s="3">
        <v>56</v>
      </c>
      <c r="L16" s="3">
        <v>72</v>
      </c>
      <c r="M16" s="3">
        <v>69</v>
      </c>
      <c r="N16" s="3">
        <v>52</v>
      </c>
      <c r="O16" s="3">
        <v>48</v>
      </c>
      <c r="P16" s="7">
        <f t="shared" si="3"/>
        <v>59.4</v>
      </c>
      <c r="Q16" s="4">
        <f t="shared" si="0"/>
        <v>0.5612998522895125</v>
      </c>
      <c r="R16" s="2" t="s">
        <v>41</v>
      </c>
      <c r="S16" s="6">
        <f t="shared" si="1"/>
        <v>57.77045060140028</v>
      </c>
      <c r="T16" s="2">
        <f t="shared" si="4"/>
        <v>0.22982608018746775</v>
      </c>
      <c r="U16" s="2" t="str">
        <f t="shared" si="2"/>
        <v>Not significant</v>
      </c>
      <c r="V16" s="2">
        <v>556</v>
      </c>
      <c r="W16" s="2">
        <f t="shared" si="5"/>
        <v>0.24352517985611513</v>
      </c>
      <c r="X16" s="2">
        <v>476</v>
      </c>
      <c r="Y16" s="2">
        <f t="shared" si="6"/>
        <v>0.12478991596638656</v>
      </c>
      <c r="Z16" s="4">
        <f t="shared" si="7"/>
        <v>0.4875687350272458</v>
      </c>
    </row>
    <row r="17" spans="1:26" ht="11.25">
      <c r="A17" s="1" t="s">
        <v>23</v>
      </c>
      <c r="B17" s="7">
        <v>254.8</v>
      </c>
      <c r="C17" s="3"/>
      <c r="D17" s="3"/>
      <c r="E17" s="3">
        <v>138</v>
      </c>
      <c r="F17" s="3">
        <v>150</v>
      </c>
      <c r="G17" s="3">
        <v>121</v>
      </c>
      <c r="H17" s="3">
        <v>134</v>
      </c>
      <c r="I17" s="3">
        <v>166</v>
      </c>
      <c r="J17" s="3">
        <v>116</v>
      </c>
      <c r="K17" s="3">
        <v>120</v>
      </c>
      <c r="L17" s="3">
        <v>102</v>
      </c>
      <c r="M17" s="3">
        <v>112</v>
      </c>
      <c r="N17" s="3">
        <v>109</v>
      </c>
      <c r="O17" s="3">
        <v>99</v>
      </c>
      <c r="P17" s="7">
        <f t="shared" si="3"/>
        <v>108.4</v>
      </c>
      <c r="Q17" s="4">
        <f t="shared" si="0"/>
        <v>0.5745682888540031</v>
      </c>
      <c r="R17" s="2" t="s">
        <v>40</v>
      </c>
      <c r="S17" s="6">
        <f t="shared" si="1"/>
        <v>108.71426006821854</v>
      </c>
      <c r="T17" s="2">
        <f t="shared" si="4"/>
        <v>0.004542154378585824</v>
      </c>
      <c r="U17" s="2" t="str">
        <f t="shared" si="2"/>
        <v>Not significant</v>
      </c>
      <c r="V17" s="2">
        <v>625</v>
      </c>
      <c r="W17" s="2">
        <f t="shared" si="5"/>
        <v>0.40768000000000004</v>
      </c>
      <c r="X17" s="2">
        <v>494</v>
      </c>
      <c r="Y17" s="2">
        <f t="shared" si="6"/>
        <v>0.21943319838056682</v>
      </c>
      <c r="Z17" s="4">
        <f t="shared" si="7"/>
        <v>0.4617513775986882</v>
      </c>
    </row>
    <row r="18" spans="1:26" ht="11.25">
      <c r="A18" s="1" t="s">
        <v>19</v>
      </c>
      <c r="B18" s="7">
        <v>189.6</v>
      </c>
      <c r="C18" s="3"/>
      <c r="D18" s="3"/>
      <c r="E18" s="3">
        <v>122</v>
      </c>
      <c r="F18" s="3">
        <v>114</v>
      </c>
      <c r="G18" s="3">
        <v>80</v>
      </c>
      <c r="H18" s="3">
        <v>75</v>
      </c>
      <c r="I18" s="3">
        <v>105</v>
      </c>
      <c r="J18" s="3">
        <v>88</v>
      </c>
      <c r="K18" s="3">
        <v>93</v>
      </c>
      <c r="L18" s="3">
        <v>81</v>
      </c>
      <c r="M18" s="3">
        <v>74</v>
      </c>
      <c r="N18" s="3">
        <v>77</v>
      </c>
      <c r="O18" s="3">
        <v>57</v>
      </c>
      <c r="P18" s="7">
        <f t="shared" si="3"/>
        <v>76.4</v>
      </c>
      <c r="Q18" s="4">
        <f t="shared" si="0"/>
        <v>0.5970464135021096</v>
      </c>
      <c r="R18" s="2" t="s">
        <v>42</v>
      </c>
      <c r="S18" s="6">
        <f t="shared" si="1"/>
        <v>80.89569744479684</v>
      </c>
      <c r="T18" s="2">
        <f t="shared" si="4"/>
        <v>1.2492194364814606</v>
      </c>
      <c r="U18" s="2" t="str">
        <f t="shared" si="2"/>
        <v>Not significant</v>
      </c>
      <c r="V18" s="2">
        <v>543</v>
      </c>
      <c r="W18" s="2">
        <f t="shared" si="5"/>
        <v>0.349171270718232</v>
      </c>
      <c r="X18" s="2">
        <v>562</v>
      </c>
      <c r="Y18" s="2">
        <f t="shared" si="6"/>
        <v>0.13594306049822066</v>
      </c>
      <c r="Z18" s="4">
        <f t="shared" si="7"/>
        <v>0.6106693995225009</v>
      </c>
    </row>
    <row r="19" spans="1:26" ht="11.25">
      <c r="A19" s="1" t="s">
        <v>8</v>
      </c>
      <c r="B19" s="7">
        <v>200.2</v>
      </c>
      <c r="C19" s="3"/>
      <c r="D19" s="3"/>
      <c r="E19" s="3">
        <v>135</v>
      </c>
      <c r="F19" s="3">
        <v>113</v>
      </c>
      <c r="G19" s="3">
        <v>108</v>
      </c>
      <c r="H19" s="3">
        <v>122</v>
      </c>
      <c r="I19" s="3">
        <v>130</v>
      </c>
      <c r="J19" s="3">
        <v>126</v>
      </c>
      <c r="K19" s="3">
        <v>99</v>
      </c>
      <c r="L19" s="3">
        <v>104</v>
      </c>
      <c r="M19" s="3">
        <v>94</v>
      </c>
      <c r="N19" s="3">
        <v>73</v>
      </c>
      <c r="O19" s="3">
        <v>28</v>
      </c>
      <c r="P19" s="7">
        <f t="shared" si="3"/>
        <v>79.6</v>
      </c>
      <c r="Q19" s="4">
        <f t="shared" si="0"/>
        <v>0.6023976023976024</v>
      </c>
      <c r="R19" s="2" t="s">
        <v>40</v>
      </c>
      <c r="S19" s="6">
        <f t="shared" si="1"/>
        <v>85.41834719645742</v>
      </c>
      <c r="T19" s="2">
        <f t="shared" si="4"/>
        <v>1.9816096429882668</v>
      </c>
      <c r="U19" s="2" t="str">
        <f t="shared" si="2"/>
        <v>Not significant</v>
      </c>
      <c r="V19" s="2">
        <v>677</v>
      </c>
      <c r="W19" s="2">
        <f t="shared" si="5"/>
        <v>0.2957163958641063</v>
      </c>
      <c r="X19" s="2">
        <v>670</v>
      </c>
      <c r="Y19" s="2">
        <f t="shared" si="6"/>
        <v>0.11880597014925372</v>
      </c>
      <c r="Z19" s="4">
        <f t="shared" si="7"/>
        <v>0.5982435474972789</v>
      </c>
    </row>
    <row r="20" spans="1:26" ht="11.25">
      <c r="A20" s="1" t="s">
        <v>1</v>
      </c>
      <c r="B20" s="7">
        <v>146.2</v>
      </c>
      <c r="C20" s="3"/>
      <c r="D20" s="3"/>
      <c r="E20" s="3">
        <v>115</v>
      </c>
      <c r="F20" s="3">
        <v>82</v>
      </c>
      <c r="G20" s="3">
        <v>87</v>
      </c>
      <c r="H20" s="3">
        <v>103</v>
      </c>
      <c r="I20" s="3">
        <v>105</v>
      </c>
      <c r="J20" s="3">
        <v>73</v>
      </c>
      <c r="K20" s="3">
        <v>82</v>
      </c>
      <c r="L20" s="3">
        <v>68</v>
      </c>
      <c r="M20" s="3">
        <v>49</v>
      </c>
      <c r="N20" s="3">
        <v>55</v>
      </c>
      <c r="O20" s="3">
        <v>31</v>
      </c>
      <c r="P20" s="7">
        <f t="shared" si="3"/>
        <v>57</v>
      </c>
      <c r="Q20" s="4">
        <f t="shared" si="0"/>
        <v>0.6101231190150479</v>
      </c>
      <c r="R20" s="2" t="s">
        <v>41</v>
      </c>
      <c r="S20" s="6">
        <f t="shared" si="1"/>
        <v>62.378433367243126</v>
      </c>
      <c r="T20" s="2">
        <f t="shared" si="4"/>
        <v>2.318713690320491</v>
      </c>
      <c r="U20" s="2" t="str">
        <f t="shared" si="2"/>
        <v>Not significant</v>
      </c>
      <c r="V20" s="2">
        <v>561</v>
      </c>
      <c r="W20" s="2">
        <f t="shared" si="5"/>
        <v>0.26060606060606056</v>
      </c>
      <c r="X20" s="2">
        <v>561</v>
      </c>
      <c r="Y20" s="2">
        <f t="shared" si="6"/>
        <v>0.10160427807486631</v>
      </c>
      <c r="Z20" s="4">
        <f t="shared" si="7"/>
        <v>0.6101231190150478</v>
      </c>
    </row>
    <row r="21" spans="1:26" ht="11.25">
      <c r="A21" s="1" t="s">
        <v>5</v>
      </c>
      <c r="B21" s="7">
        <v>246.8</v>
      </c>
      <c r="C21" s="3"/>
      <c r="D21" s="3"/>
      <c r="E21" s="3">
        <v>214</v>
      </c>
      <c r="F21" s="3">
        <v>156</v>
      </c>
      <c r="G21" s="3">
        <v>158</v>
      </c>
      <c r="H21" s="3">
        <v>149</v>
      </c>
      <c r="I21" s="3">
        <v>158</v>
      </c>
      <c r="J21" s="3">
        <v>132</v>
      </c>
      <c r="K21" s="3">
        <v>107</v>
      </c>
      <c r="L21" s="3">
        <v>87</v>
      </c>
      <c r="M21" s="3">
        <v>109</v>
      </c>
      <c r="N21" s="3">
        <v>107</v>
      </c>
      <c r="O21" s="3">
        <v>71</v>
      </c>
      <c r="P21" s="7">
        <f t="shared" si="3"/>
        <v>96.2</v>
      </c>
      <c r="Q21" s="4">
        <f t="shared" si="0"/>
        <v>0.6102106969205835</v>
      </c>
      <c r="R21" s="2" t="s">
        <v>41</v>
      </c>
      <c r="S21" s="6">
        <f t="shared" si="1"/>
        <v>105.30093950092754</v>
      </c>
      <c r="T21" s="2">
        <f t="shared" si="4"/>
        <v>3.932875632074185</v>
      </c>
      <c r="U21" s="2" t="str">
        <f t="shared" si="2"/>
        <v>Significant</v>
      </c>
      <c r="V21" s="2">
        <v>832</v>
      </c>
      <c r="W21" s="2">
        <f t="shared" si="5"/>
        <v>0.2966346153846154</v>
      </c>
      <c r="X21" s="2">
        <v>716</v>
      </c>
      <c r="Y21" s="2">
        <f t="shared" si="6"/>
        <v>0.13435754189944135</v>
      </c>
      <c r="Z21" s="4">
        <f t="shared" si="7"/>
        <v>0.547060474633974</v>
      </c>
    </row>
    <row r="22" spans="1:26" ht="11.25">
      <c r="A22" s="1" t="s">
        <v>20</v>
      </c>
      <c r="B22" s="7">
        <v>187.4</v>
      </c>
      <c r="C22" s="3"/>
      <c r="D22" s="3"/>
      <c r="E22" s="3">
        <v>157</v>
      </c>
      <c r="F22" s="3">
        <v>118</v>
      </c>
      <c r="G22" s="3">
        <v>94</v>
      </c>
      <c r="H22" s="3">
        <v>98</v>
      </c>
      <c r="I22" s="3">
        <v>96</v>
      </c>
      <c r="J22" s="3">
        <v>83</v>
      </c>
      <c r="K22" s="3">
        <v>69</v>
      </c>
      <c r="L22" s="3">
        <v>76</v>
      </c>
      <c r="M22" s="3">
        <v>76</v>
      </c>
      <c r="N22" s="3">
        <v>93</v>
      </c>
      <c r="O22" s="3">
        <v>51</v>
      </c>
      <c r="P22" s="7">
        <f t="shared" si="3"/>
        <v>73</v>
      </c>
      <c r="Q22" s="4">
        <f t="shared" si="0"/>
        <v>0.6104589114194237</v>
      </c>
      <c r="R22" s="2" t="s">
        <v>40</v>
      </c>
      <c r="S22" s="6">
        <f t="shared" si="1"/>
        <v>79.95703428879182</v>
      </c>
      <c r="T22" s="2">
        <f t="shared" si="4"/>
        <v>3.0266459058880892</v>
      </c>
      <c r="U22" s="2" t="str">
        <f t="shared" si="2"/>
        <v>Not significant</v>
      </c>
      <c r="V22" s="2">
        <v>589</v>
      </c>
      <c r="W22" s="2">
        <f t="shared" si="5"/>
        <v>0.31816638370118844</v>
      </c>
      <c r="X22" s="2">
        <v>687</v>
      </c>
      <c r="Y22" s="2">
        <f t="shared" si="6"/>
        <v>0.10625909752547306</v>
      </c>
      <c r="Z22" s="4">
        <f t="shared" si="7"/>
        <v>0.6660266358457649</v>
      </c>
    </row>
    <row r="23" spans="1:26" ht="11.25">
      <c r="A23" s="1" t="s">
        <v>22</v>
      </c>
      <c r="B23" s="7">
        <v>116</v>
      </c>
      <c r="C23" s="3"/>
      <c r="D23" s="3"/>
      <c r="E23" s="3">
        <v>114</v>
      </c>
      <c r="F23" s="3">
        <v>64</v>
      </c>
      <c r="G23" s="3">
        <v>66</v>
      </c>
      <c r="H23" s="3">
        <v>83</v>
      </c>
      <c r="I23" s="3">
        <v>70</v>
      </c>
      <c r="J23" s="3">
        <v>74</v>
      </c>
      <c r="K23" s="3">
        <v>57</v>
      </c>
      <c r="L23" s="3">
        <v>49</v>
      </c>
      <c r="M23" s="3">
        <v>45</v>
      </c>
      <c r="N23" s="3">
        <v>42</v>
      </c>
      <c r="O23" s="3">
        <v>31</v>
      </c>
      <c r="P23" s="7">
        <f t="shared" si="3"/>
        <v>44.8</v>
      </c>
      <c r="Q23" s="4">
        <f t="shared" si="0"/>
        <v>0.6137931034482759</v>
      </c>
      <c r="R23" s="2" t="s">
        <v>40</v>
      </c>
      <c r="S23" s="6">
        <f t="shared" si="1"/>
        <v>49.49314822571959</v>
      </c>
      <c r="T23" s="2">
        <f t="shared" si="4"/>
        <v>2.2251201487652685</v>
      </c>
      <c r="U23" s="2" t="str">
        <f t="shared" si="2"/>
        <v>Not significant</v>
      </c>
      <c r="V23" s="2">
        <v>437</v>
      </c>
      <c r="W23" s="2">
        <f t="shared" si="5"/>
        <v>0.2654462242562929</v>
      </c>
      <c r="X23" s="2">
        <v>380</v>
      </c>
      <c r="Y23" s="2">
        <f t="shared" si="6"/>
        <v>0.11789473684210526</v>
      </c>
      <c r="Z23" s="4">
        <f t="shared" si="7"/>
        <v>0.5558620689655172</v>
      </c>
    </row>
    <row r="24" spans="1:26" ht="11.25">
      <c r="A24" s="1" t="s">
        <v>7</v>
      </c>
      <c r="B24" s="7">
        <v>235.6</v>
      </c>
      <c r="C24" s="3"/>
      <c r="D24" s="3"/>
      <c r="E24" s="3">
        <v>188</v>
      </c>
      <c r="F24" s="3">
        <v>173</v>
      </c>
      <c r="G24" s="3">
        <v>126</v>
      </c>
      <c r="H24" s="3">
        <v>135</v>
      </c>
      <c r="I24" s="3">
        <v>98</v>
      </c>
      <c r="J24" s="3">
        <v>85</v>
      </c>
      <c r="K24" s="3">
        <v>97</v>
      </c>
      <c r="L24" s="3">
        <v>98</v>
      </c>
      <c r="M24" s="3">
        <v>98</v>
      </c>
      <c r="N24" s="3">
        <v>86</v>
      </c>
      <c r="O24" s="3">
        <v>72</v>
      </c>
      <c r="P24" s="7">
        <f t="shared" si="3"/>
        <v>90.2</v>
      </c>
      <c r="Q24" s="4">
        <f t="shared" si="0"/>
        <v>0.6171477079796264</v>
      </c>
      <c r="R24" s="2" t="s">
        <v>41</v>
      </c>
      <c r="S24" s="6">
        <f t="shared" si="1"/>
        <v>100.52229070672011</v>
      </c>
      <c r="T24" s="2">
        <f t="shared" si="4"/>
        <v>5.299803888517898</v>
      </c>
      <c r="U24" s="2" t="str">
        <f t="shared" si="2"/>
        <v>Significant</v>
      </c>
      <c r="V24" s="2">
        <v>942</v>
      </c>
      <c r="W24" s="2">
        <f t="shared" si="5"/>
        <v>0.25010615711252654</v>
      </c>
      <c r="X24" s="2">
        <v>919</v>
      </c>
      <c r="Y24" s="2">
        <f t="shared" si="6"/>
        <v>0.09815016322089228</v>
      </c>
      <c r="Z24" s="4">
        <f t="shared" si="7"/>
        <v>0.607565985763665</v>
      </c>
    </row>
    <row r="25" spans="1:26" ht="11.25">
      <c r="A25" s="1" t="s">
        <v>3</v>
      </c>
      <c r="B25" s="7">
        <v>241.2</v>
      </c>
      <c r="C25" s="3"/>
      <c r="D25" s="3"/>
      <c r="E25" s="3">
        <v>160</v>
      </c>
      <c r="F25" s="3">
        <v>158</v>
      </c>
      <c r="G25" s="3">
        <v>134</v>
      </c>
      <c r="H25" s="3">
        <v>163</v>
      </c>
      <c r="I25" s="3">
        <v>143</v>
      </c>
      <c r="J25" s="3">
        <v>140</v>
      </c>
      <c r="K25" s="3">
        <v>127</v>
      </c>
      <c r="L25" s="3">
        <v>90</v>
      </c>
      <c r="M25" s="3">
        <v>81</v>
      </c>
      <c r="N25" s="3">
        <v>90</v>
      </c>
      <c r="O25" s="3">
        <v>70</v>
      </c>
      <c r="P25" s="7">
        <f t="shared" si="3"/>
        <v>91.6</v>
      </c>
      <c r="Q25" s="4">
        <f t="shared" si="0"/>
        <v>0.6202321724709784</v>
      </c>
      <c r="R25" s="2" t="s">
        <v>41</v>
      </c>
      <c r="S25" s="6">
        <f t="shared" si="1"/>
        <v>102.91161510382382</v>
      </c>
      <c r="T25" s="2">
        <f t="shared" si="4"/>
        <v>6.216627546267178</v>
      </c>
      <c r="U25" s="2" t="str">
        <f t="shared" si="2"/>
        <v>Significant</v>
      </c>
      <c r="V25" s="2">
        <v>798</v>
      </c>
      <c r="W25" s="2">
        <f t="shared" si="5"/>
        <v>0.30225563909774433</v>
      </c>
      <c r="X25" s="2">
        <v>746</v>
      </c>
      <c r="Y25" s="2">
        <f t="shared" si="6"/>
        <v>0.1227882037533512</v>
      </c>
      <c r="Z25" s="4">
        <f t="shared" si="7"/>
        <v>0.5937604204180171</v>
      </c>
    </row>
    <row r="26" spans="1:26" ht="11.25">
      <c r="A26" s="1" t="s">
        <v>32</v>
      </c>
      <c r="B26" s="7">
        <v>169.6</v>
      </c>
      <c r="C26" s="3"/>
      <c r="D26" s="3"/>
      <c r="E26" s="3">
        <v>121</v>
      </c>
      <c r="F26" s="3">
        <v>105</v>
      </c>
      <c r="G26" s="3">
        <v>93</v>
      </c>
      <c r="H26" s="3">
        <v>100</v>
      </c>
      <c r="I26" s="3">
        <v>92</v>
      </c>
      <c r="J26" s="3">
        <v>104</v>
      </c>
      <c r="K26" s="3">
        <v>61</v>
      </c>
      <c r="L26" s="3">
        <v>67</v>
      </c>
      <c r="M26" s="3">
        <v>68</v>
      </c>
      <c r="N26" s="3">
        <v>69</v>
      </c>
      <c r="O26" s="3">
        <v>54</v>
      </c>
      <c r="P26" s="7">
        <f t="shared" si="3"/>
        <v>63.8</v>
      </c>
      <c r="Q26" s="4">
        <f t="shared" si="0"/>
        <v>0.6238207547169812</v>
      </c>
      <c r="R26" s="2" t="s">
        <v>42</v>
      </c>
      <c r="S26" s="6">
        <f t="shared" si="1"/>
        <v>72.36239602656933</v>
      </c>
      <c r="T26" s="2">
        <f t="shared" si="4"/>
        <v>5.0657958927238464</v>
      </c>
      <c r="U26" s="2" t="str">
        <f t="shared" si="2"/>
        <v>Significant</v>
      </c>
      <c r="V26" s="2">
        <v>446</v>
      </c>
      <c r="W26" s="2">
        <f t="shared" si="5"/>
        <v>0.38026905829596414</v>
      </c>
      <c r="X26" s="2">
        <v>404</v>
      </c>
      <c r="Y26" s="2">
        <f t="shared" si="6"/>
        <v>0.15792079207920792</v>
      </c>
      <c r="Z26" s="4">
        <f t="shared" si="7"/>
        <v>0.5847130113954792</v>
      </c>
    </row>
    <row r="27" spans="1:26" ht="11.25">
      <c r="A27" s="1" t="s">
        <v>18</v>
      </c>
      <c r="B27" s="7">
        <v>130.2</v>
      </c>
      <c r="C27" s="3"/>
      <c r="D27" s="3"/>
      <c r="E27" s="3">
        <v>97</v>
      </c>
      <c r="F27" s="3">
        <v>79</v>
      </c>
      <c r="G27" s="3">
        <v>71</v>
      </c>
      <c r="H27" s="3">
        <v>74</v>
      </c>
      <c r="I27" s="3">
        <v>62</v>
      </c>
      <c r="J27" s="3">
        <v>64</v>
      </c>
      <c r="K27" s="3">
        <v>55</v>
      </c>
      <c r="L27" s="3">
        <v>39</v>
      </c>
      <c r="M27" s="3">
        <v>46</v>
      </c>
      <c r="N27" s="3">
        <v>65</v>
      </c>
      <c r="O27" s="3">
        <v>32</v>
      </c>
      <c r="P27" s="7">
        <f t="shared" si="3"/>
        <v>47.4</v>
      </c>
      <c r="Q27" s="4">
        <f t="shared" si="0"/>
        <v>0.6359447004608294</v>
      </c>
      <c r="R27" s="2" t="s">
        <v>40</v>
      </c>
      <c r="S27" s="6">
        <f t="shared" si="1"/>
        <v>55.551792232661114</v>
      </c>
      <c r="T27" s="2">
        <f t="shared" si="4"/>
        <v>5.981059650259536</v>
      </c>
      <c r="U27" s="2" t="str">
        <f t="shared" si="2"/>
        <v>Significant</v>
      </c>
      <c r="V27" s="2">
        <v>417</v>
      </c>
      <c r="W27" s="2">
        <f t="shared" si="5"/>
        <v>0.3122302158273381</v>
      </c>
      <c r="X27" s="2">
        <v>363</v>
      </c>
      <c r="Y27" s="2">
        <f t="shared" si="6"/>
        <v>0.1305785123966942</v>
      </c>
      <c r="Z27" s="4">
        <f t="shared" si="7"/>
        <v>0.5817877137525231</v>
      </c>
    </row>
    <row r="28" spans="1:26" ht="11.25">
      <c r="A28" s="1" t="s">
        <v>14</v>
      </c>
      <c r="B28" s="7">
        <v>226.4</v>
      </c>
      <c r="C28" s="3"/>
      <c r="D28" s="3"/>
      <c r="E28" s="3">
        <v>122</v>
      </c>
      <c r="F28" s="3">
        <v>134</v>
      </c>
      <c r="G28" s="3">
        <v>120</v>
      </c>
      <c r="H28" s="3">
        <v>146</v>
      </c>
      <c r="I28" s="3">
        <v>103</v>
      </c>
      <c r="J28" s="3">
        <v>102</v>
      </c>
      <c r="K28" s="3">
        <v>101</v>
      </c>
      <c r="L28" s="3">
        <v>97</v>
      </c>
      <c r="M28" s="3">
        <v>73</v>
      </c>
      <c r="N28" s="3">
        <v>73</v>
      </c>
      <c r="O28" s="3">
        <v>64</v>
      </c>
      <c r="P28" s="7">
        <f t="shared" si="3"/>
        <v>81.6</v>
      </c>
      <c r="Q28" s="4">
        <f t="shared" si="0"/>
        <v>0.6395759717314488</v>
      </c>
      <c r="R28" s="2" t="s">
        <v>41</v>
      </c>
      <c r="S28" s="6">
        <f t="shared" si="1"/>
        <v>96.59697205433547</v>
      </c>
      <c r="T28" s="2">
        <f t="shared" si="4"/>
        <v>11.64162633752166</v>
      </c>
      <c r="U28" s="2" t="str">
        <f t="shared" si="2"/>
        <v>Significant</v>
      </c>
      <c r="V28" s="2">
        <v>1026</v>
      </c>
      <c r="W28" s="2">
        <f t="shared" si="5"/>
        <v>0.2206627680311891</v>
      </c>
      <c r="X28" s="2">
        <v>932</v>
      </c>
      <c r="Y28" s="2">
        <f t="shared" si="6"/>
        <v>0.08755364806866953</v>
      </c>
      <c r="Z28" s="4">
        <f t="shared" si="7"/>
        <v>0.6032241920562945</v>
      </c>
    </row>
    <row r="29" spans="1:26" ht="11.25">
      <c r="A29" s="1" t="s">
        <v>2</v>
      </c>
      <c r="B29" s="7">
        <v>244</v>
      </c>
      <c r="C29" s="3"/>
      <c r="D29" s="3"/>
      <c r="E29" s="3">
        <v>189</v>
      </c>
      <c r="F29" s="3">
        <v>155</v>
      </c>
      <c r="G29" s="3">
        <v>124</v>
      </c>
      <c r="H29" s="3">
        <v>107</v>
      </c>
      <c r="I29" s="3">
        <v>98</v>
      </c>
      <c r="J29" s="3">
        <v>97</v>
      </c>
      <c r="K29" s="3">
        <v>101</v>
      </c>
      <c r="L29" s="3">
        <v>84</v>
      </c>
      <c r="M29" s="3">
        <v>72</v>
      </c>
      <c r="N29" s="3">
        <v>86</v>
      </c>
      <c r="O29" s="3">
        <v>84</v>
      </c>
      <c r="P29" s="7">
        <f t="shared" si="3"/>
        <v>85.4</v>
      </c>
      <c r="Q29" s="4">
        <f t="shared" si="0"/>
        <v>0.65</v>
      </c>
      <c r="R29" s="2" t="s">
        <v>40</v>
      </c>
      <c r="S29" s="6">
        <f t="shared" si="1"/>
        <v>104.10627730237567</v>
      </c>
      <c r="T29" s="2">
        <f t="shared" si="4"/>
        <v>16.806134057460426</v>
      </c>
      <c r="U29" s="2" t="str">
        <f t="shared" si="2"/>
        <v>Significant</v>
      </c>
      <c r="V29" s="2">
        <v>582</v>
      </c>
      <c r="W29" s="2">
        <f t="shared" si="5"/>
        <v>0.41924398625429554</v>
      </c>
      <c r="X29" s="2">
        <v>543</v>
      </c>
      <c r="Y29" s="2">
        <f t="shared" si="6"/>
        <v>0.15727440147329652</v>
      </c>
      <c r="Z29" s="4">
        <f t="shared" si="7"/>
        <v>0.6248618784530386</v>
      </c>
    </row>
    <row r="30" spans="1:26" ht="11.25">
      <c r="A30" s="1" t="s">
        <v>29</v>
      </c>
      <c r="B30" s="7">
        <v>124</v>
      </c>
      <c r="C30" s="3"/>
      <c r="D30" s="3"/>
      <c r="E30" s="3">
        <v>82</v>
      </c>
      <c r="F30" s="3">
        <v>64</v>
      </c>
      <c r="G30" s="3">
        <v>63</v>
      </c>
      <c r="H30" s="3">
        <v>77</v>
      </c>
      <c r="I30" s="3">
        <v>49</v>
      </c>
      <c r="J30" s="3">
        <v>65</v>
      </c>
      <c r="K30" s="3">
        <v>52</v>
      </c>
      <c r="L30" s="3">
        <v>46</v>
      </c>
      <c r="M30" s="3">
        <v>44</v>
      </c>
      <c r="N30" s="3">
        <v>34</v>
      </c>
      <c r="O30" s="3">
        <v>37</v>
      </c>
      <c r="P30" s="7">
        <f t="shared" si="3"/>
        <v>42.6</v>
      </c>
      <c r="Q30" s="4">
        <f t="shared" si="0"/>
        <v>0.6564516129032258</v>
      </c>
      <c r="R30" s="2" t="s">
        <v>42</v>
      </c>
      <c r="S30" s="6">
        <f t="shared" si="1"/>
        <v>52.90646879301059</v>
      </c>
      <c r="T30" s="2">
        <f t="shared" si="4"/>
        <v>10.03878177892437</v>
      </c>
      <c r="U30" s="2" t="str">
        <f t="shared" si="2"/>
        <v>Significant</v>
      </c>
      <c r="V30" s="2">
        <v>623</v>
      </c>
      <c r="W30" s="2">
        <f t="shared" si="5"/>
        <v>0.19903691813804172</v>
      </c>
      <c r="X30" s="2">
        <v>560</v>
      </c>
      <c r="Y30" s="2">
        <f t="shared" si="6"/>
        <v>0.07607142857142857</v>
      </c>
      <c r="Z30" s="4">
        <f t="shared" si="7"/>
        <v>0.6178024193548387</v>
      </c>
    </row>
    <row r="31" spans="1:26" ht="11.25">
      <c r="A31" s="1" t="s">
        <v>11</v>
      </c>
      <c r="B31" s="7">
        <v>121.8</v>
      </c>
      <c r="C31" s="3"/>
      <c r="D31" s="3"/>
      <c r="E31" s="3">
        <v>70</v>
      </c>
      <c r="F31" s="3">
        <v>83</v>
      </c>
      <c r="G31" s="3">
        <v>76</v>
      </c>
      <c r="H31" s="3">
        <v>58</v>
      </c>
      <c r="I31" s="3">
        <v>55</v>
      </c>
      <c r="J31" s="3">
        <v>52</v>
      </c>
      <c r="K31" s="3">
        <v>49</v>
      </c>
      <c r="L31" s="3">
        <v>39</v>
      </c>
      <c r="M31" s="3">
        <v>37</v>
      </c>
      <c r="N31" s="3">
        <v>46</v>
      </c>
      <c r="O31" s="3">
        <v>38</v>
      </c>
      <c r="P31" s="7">
        <f t="shared" si="3"/>
        <v>41.8</v>
      </c>
      <c r="Q31" s="4">
        <f t="shared" si="0"/>
        <v>0.6568144499178982</v>
      </c>
      <c r="R31" s="2" t="s">
        <v>41</v>
      </c>
      <c r="S31" s="6">
        <f t="shared" si="1"/>
        <v>51.96780563700556</v>
      </c>
      <c r="T31" s="2">
        <f t="shared" si="4"/>
        <v>9.946953715350222</v>
      </c>
      <c r="U31" s="2" t="str">
        <f t="shared" si="2"/>
        <v>Significant</v>
      </c>
      <c r="V31" s="2">
        <v>377</v>
      </c>
      <c r="W31" s="2">
        <f t="shared" si="5"/>
        <v>0.3230769230769231</v>
      </c>
      <c r="X31" s="2">
        <v>354</v>
      </c>
      <c r="Y31" s="2">
        <f t="shared" si="6"/>
        <v>0.11807909604519773</v>
      </c>
      <c r="Z31" s="4">
        <f t="shared" si="7"/>
        <v>0.6345170836696261</v>
      </c>
    </row>
    <row r="32" spans="1:26" ht="11.25">
      <c r="A32" s="1" t="s">
        <v>12</v>
      </c>
      <c r="B32" s="7">
        <v>211.6</v>
      </c>
      <c r="C32" s="3"/>
      <c r="D32" s="3"/>
      <c r="E32" s="3">
        <v>154</v>
      </c>
      <c r="F32" s="3">
        <v>130</v>
      </c>
      <c r="G32" s="3">
        <v>83</v>
      </c>
      <c r="H32" s="3">
        <v>120</v>
      </c>
      <c r="I32" s="3">
        <v>129</v>
      </c>
      <c r="J32" s="3">
        <v>84</v>
      </c>
      <c r="K32" s="3">
        <v>75</v>
      </c>
      <c r="L32" s="3">
        <v>63</v>
      </c>
      <c r="M32" s="3">
        <v>74</v>
      </c>
      <c r="N32" s="3">
        <v>78</v>
      </c>
      <c r="O32" s="3">
        <v>51</v>
      </c>
      <c r="P32" s="7">
        <f t="shared" si="3"/>
        <v>68.2</v>
      </c>
      <c r="Q32" s="4">
        <f t="shared" si="0"/>
        <v>0.6776937618147447</v>
      </c>
      <c r="R32" s="2" t="s">
        <v>41</v>
      </c>
      <c r="S32" s="6">
        <f t="shared" si="1"/>
        <v>90.2823290048471</v>
      </c>
      <c r="T32" s="2">
        <f t="shared" si="4"/>
        <v>27.005797239243318</v>
      </c>
      <c r="U32" s="2" t="str">
        <f t="shared" si="2"/>
        <v>Significant</v>
      </c>
      <c r="V32" s="2">
        <v>891</v>
      </c>
      <c r="W32" s="2">
        <f t="shared" si="5"/>
        <v>0.23748597081930414</v>
      </c>
      <c r="X32" s="2">
        <v>920</v>
      </c>
      <c r="Y32" s="2">
        <f t="shared" si="6"/>
        <v>0.0741304347826087</v>
      </c>
      <c r="Z32" s="4">
        <f t="shared" si="7"/>
        <v>0.6878534149749321</v>
      </c>
    </row>
    <row r="33" spans="1:26" ht="11.25">
      <c r="A33" s="1" t="s">
        <v>24</v>
      </c>
      <c r="B33" s="7">
        <v>150.4</v>
      </c>
      <c r="C33" s="3"/>
      <c r="D33" s="3"/>
      <c r="E33" s="3">
        <v>99</v>
      </c>
      <c r="F33" s="3">
        <v>90</v>
      </c>
      <c r="G33" s="3">
        <v>52</v>
      </c>
      <c r="H33" s="3">
        <v>67</v>
      </c>
      <c r="I33" s="3">
        <v>60</v>
      </c>
      <c r="J33" s="3">
        <v>63</v>
      </c>
      <c r="K33" s="3">
        <v>45</v>
      </c>
      <c r="L33" s="3">
        <v>48</v>
      </c>
      <c r="M33" s="3">
        <v>49</v>
      </c>
      <c r="N33" s="3">
        <v>47</v>
      </c>
      <c r="O33" s="3">
        <v>45</v>
      </c>
      <c r="P33" s="7">
        <f t="shared" si="3"/>
        <v>46.8</v>
      </c>
      <c r="Q33" s="4">
        <f t="shared" si="0"/>
        <v>0.6888297872340425</v>
      </c>
      <c r="R33" s="2" t="s">
        <v>40</v>
      </c>
      <c r="S33" s="6">
        <f t="shared" si="1"/>
        <v>64.1704266650709</v>
      </c>
      <c r="T33" s="2">
        <f t="shared" si="4"/>
        <v>23.51018515908079</v>
      </c>
      <c r="U33" s="2" t="str">
        <f t="shared" si="2"/>
        <v>Significant</v>
      </c>
      <c r="V33" s="2">
        <v>342</v>
      </c>
      <c r="W33" s="2">
        <f t="shared" si="5"/>
        <v>0.439766081871345</v>
      </c>
      <c r="X33" s="2">
        <v>363</v>
      </c>
      <c r="Y33" s="2">
        <f t="shared" si="6"/>
        <v>0.12892561983471074</v>
      </c>
      <c r="Z33" s="4">
        <f t="shared" si="7"/>
        <v>0.7068313697907509</v>
      </c>
    </row>
    <row r="34" spans="1:26" ht="11.25">
      <c r="A34" s="1" t="s">
        <v>6</v>
      </c>
      <c r="B34" s="7">
        <v>287.2</v>
      </c>
      <c r="C34" s="3"/>
      <c r="D34" s="3"/>
      <c r="E34" s="3">
        <v>180</v>
      </c>
      <c r="F34" s="3">
        <v>147</v>
      </c>
      <c r="G34" s="3">
        <v>127</v>
      </c>
      <c r="H34" s="3">
        <v>147</v>
      </c>
      <c r="I34" s="3">
        <v>137</v>
      </c>
      <c r="J34" s="3">
        <v>113</v>
      </c>
      <c r="K34" s="3">
        <v>126</v>
      </c>
      <c r="L34" s="3">
        <v>85</v>
      </c>
      <c r="M34" s="3">
        <v>66</v>
      </c>
      <c r="N34" s="3">
        <v>88</v>
      </c>
      <c r="O34" s="3">
        <v>81</v>
      </c>
      <c r="P34" s="7">
        <f t="shared" si="3"/>
        <v>89.2</v>
      </c>
      <c r="Q34" s="4">
        <f t="shared" si="0"/>
        <v>0.6894150417827298</v>
      </c>
      <c r="R34" s="2" t="s">
        <v>42</v>
      </c>
      <c r="S34" s="6">
        <f t="shared" si="1"/>
        <v>122.53820836574711</v>
      </c>
      <c r="T34" s="2">
        <f t="shared" si="4"/>
        <v>45.350595208663435</v>
      </c>
      <c r="U34" s="2" t="str">
        <f t="shared" si="2"/>
        <v>Significant</v>
      </c>
      <c r="V34" s="2">
        <v>799</v>
      </c>
      <c r="W34" s="2">
        <f t="shared" si="5"/>
        <v>0.3594493116395494</v>
      </c>
      <c r="X34" s="2">
        <v>755</v>
      </c>
      <c r="Y34" s="2">
        <f t="shared" si="6"/>
        <v>0.11814569536423841</v>
      </c>
      <c r="Z34" s="4">
        <f t="shared" si="7"/>
        <v>0.6713147263369551</v>
      </c>
    </row>
    <row r="35" spans="1:26" ht="11.25">
      <c r="A35" s="1" t="s">
        <v>13</v>
      </c>
      <c r="B35" s="7">
        <v>255</v>
      </c>
      <c r="C35" s="3"/>
      <c r="D35" s="3"/>
      <c r="E35" s="3">
        <v>153</v>
      </c>
      <c r="F35" s="3">
        <v>157</v>
      </c>
      <c r="G35" s="3">
        <v>119</v>
      </c>
      <c r="H35" s="3">
        <v>110</v>
      </c>
      <c r="I35" s="3">
        <v>116</v>
      </c>
      <c r="J35" s="3">
        <v>107</v>
      </c>
      <c r="K35" s="3">
        <v>88</v>
      </c>
      <c r="L35" s="3">
        <v>83</v>
      </c>
      <c r="M35" s="3">
        <v>74</v>
      </c>
      <c r="N35" s="3">
        <v>83</v>
      </c>
      <c r="O35" s="3">
        <v>59</v>
      </c>
      <c r="P35" s="7">
        <f t="shared" si="3"/>
        <v>77.4</v>
      </c>
      <c r="Q35" s="4">
        <f t="shared" si="0"/>
        <v>0.6964705882352941</v>
      </c>
      <c r="R35" s="2" t="s">
        <v>41</v>
      </c>
      <c r="S35" s="6">
        <f t="shared" si="1"/>
        <v>108.79959308240082</v>
      </c>
      <c r="T35" s="2">
        <f t="shared" si="4"/>
        <v>45.30965685660434</v>
      </c>
      <c r="U35" s="2" t="str">
        <f t="shared" si="2"/>
        <v>Significant</v>
      </c>
      <c r="V35" s="2">
        <v>1332</v>
      </c>
      <c r="W35" s="2">
        <f t="shared" si="5"/>
        <v>0.19144144144144143</v>
      </c>
      <c r="X35" s="2">
        <v>1265</v>
      </c>
      <c r="Y35" s="2">
        <f t="shared" si="6"/>
        <v>0.06118577075098815</v>
      </c>
      <c r="Z35" s="4">
        <f t="shared" si="7"/>
        <v>0.6803943269007208</v>
      </c>
    </row>
    <row r="36" spans="1:19" ht="11.25">
      <c r="A36" s="1" t="s">
        <v>33</v>
      </c>
      <c r="B36" s="7">
        <v>6684.4</v>
      </c>
      <c r="C36" s="5">
        <v>6043</v>
      </c>
      <c r="D36" s="3">
        <v>5650</v>
      </c>
      <c r="E36" s="3">
        <v>4892</v>
      </c>
      <c r="F36" s="3">
        <v>4169</v>
      </c>
      <c r="G36" s="3">
        <v>3650</v>
      </c>
      <c r="H36" s="3">
        <v>3946</v>
      </c>
      <c r="I36" s="3">
        <v>3784</v>
      </c>
      <c r="J36" s="3">
        <v>3526</v>
      </c>
      <c r="K36" s="3">
        <v>3227</v>
      </c>
      <c r="L36" s="3">
        <v>2886</v>
      </c>
      <c r="M36" s="3">
        <v>2805</v>
      </c>
      <c r="N36" s="3">
        <v>3018</v>
      </c>
      <c r="O36" s="3">
        <v>2324</v>
      </c>
      <c r="P36" s="7">
        <f t="shared" si="3"/>
        <v>2852</v>
      </c>
      <c r="Q36" s="4">
        <f t="shared" si="0"/>
        <v>0.5733349290886243</v>
      </c>
      <c r="S36" s="6"/>
    </row>
    <row r="37" spans="1:15" ht="11.25">
      <c r="A37" s="1" t="s">
        <v>37</v>
      </c>
      <c r="D37" s="4">
        <f aca="true" t="shared" si="8" ref="D37:O37">(C36-D36)/C36</f>
        <v>0.06503392354790667</v>
      </c>
      <c r="E37" s="4">
        <f t="shared" si="8"/>
        <v>0.13415929203539823</v>
      </c>
      <c r="F37" s="4">
        <f t="shared" si="8"/>
        <v>0.14779231398201145</v>
      </c>
      <c r="G37" s="4">
        <f t="shared" si="8"/>
        <v>0.12449028544015352</v>
      </c>
      <c r="H37" s="4">
        <f t="shared" si="8"/>
        <v>-0.08109589041095891</v>
      </c>
      <c r="I37" s="4">
        <f t="shared" si="8"/>
        <v>0.041054232133806386</v>
      </c>
      <c r="J37" s="4">
        <f t="shared" si="8"/>
        <v>0.06818181818181818</v>
      </c>
      <c r="K37" s="4">
        <f t="shared" si="8"/>
        <v>0.08479863868406126</v>
      </c>
      <c r="L37" s="4">
        <f t="shared" si="8"/>
        <v>0.10567090176634646</v>
      </c>
      <c r="M37" s="4">
        <f t="shared" si="8"/>
        <v>0.028066528066528068</v>
      </c>
      <c r="N37" s="4">
        <f t="shared" si="8"/>
        <v>-0.07593582887700535</v>
      </c>
      <c r="O37" s="4">
        <f t="shared" si="8"/>
        <v>0.2299536116633532</v>
      </c>
    </row>
    <row r="38" spans="1:21" ht="11.25">
      <c r="A38" s="1" t="s">
        <v>41</v>
      </c>
      <c r="B38" s="2">
        <f>SUMIF($R$3:$R$35,$A38,B$3:B$35)</f>
        <v>2732.8</v>
      </c>
      <c r="D38" s="4"/>
      <c r="E38" s="2">
        <f aca="true" t="shared" si="9" ref="E38:P40">SUMIF($R$3:$R$35,$A38,E$3:E$35)</f>
        <v>1977</v>
      </c>
      <c r="F38" s="2">
        <f t="shared" si="9"/>
        <v>1755</v>
      </c>
      <c r="G38" s="2">
        <f t="shared" si="9"/>
        <v>1540</v>
      </c>
      <c r="H38" s="2">
        <f t="shared" si="9"/>
        <v>1702</v>
      </c>
      <c r="I38" s="2">
        <f t="shared" si="9"/>
        <v>1595</v>
      </c>
      <c r="J38" s="2">
        <f t="shared" si="9"/>
        <v>1411</v>
      </c>
      <c r="K38" s="2">
        <f t="shared" si="9"/>
        <v>1320</v>
      </c>
      <c r="L38" s="2">
        <f t="shared" si="9"/>
        <v>1136</v>
      </c>
      <c r="M38" s="2">
        <f t="shared" si="9"/>
        <v>1096</v>
      </c>
      <c r="N38" s="2">
        <f t="shared" si="9"/>
        <v>1127</v>
      </c>
      <c r="O38" s="2">
        <f t="shared" si="9"/>
        <v>936</v>
      </c>
      <c r="P38" s="2">
        <f t="shared" si="9"/>
        <v>1123.0000000000002</v>
      </c>
      <c r="Q38" s="4">
        <f>(B38-P38)/B38</f>
        <v>0.5890661592505855</v>
      </c>
      <c r="R38" s="2" t="s">
        <v>41</v>
      </c>
      <c r="S38" s="6">
        <f>B38*(1-$Q$36)</f>
        <v>1165.9903057866077</v>
      </c>
      <c r="T38" s="2">
        <f>((P38-S38)^2)/S38*5</f>
        <v>7.925307708193991</v>
      </c>
      <c r="U38" s="2" t="str">
        <f>IF(T38&gt;3.84,"Significant","Not significant")</f>
        <v>Significant</v>
      </c>
    </row>
    <row r="39" spans="1:21" ht="11.25">
      <c r="A39" s="1" t="s">
        <v>40</v>
      </c>
      <c r="B39" s="2">
        <f>SUMIF($R$3:$R$35,$A39,B$3:B$35)</f>
        <v>1744.6000000000004</v>
      </c>
      <c r="D39" s="4"/>
      <c r="E39" s="2">
        <f t="shared" si="9"/>
        <v>1244</v>
      </c>
      <c r="F39" s="2">
        <f t="shared" si="9"/>
        <v>1049</v>
      </c>
      <c r="G39" s="2">
        <f t="shared" si="9"/>
        <v>920</v>
      </c>
      <c r="H39" s="2">
        <f t="shared" si="9"/>
        <v>1013</v>
      </c>
      <c r="I39" s="2">
        <f t="shared" si="9"/>
        <v>970</v>
      </c>
      <c r="J39" s="2">
        <f t="shared" si="9"/>
        <v>881</v>
      </c>
      <c r="K39" s="2">
        <f t="shared" si="9"/>
        <v>812</v>
      </c>
      <c r="L39" s="2">
        <f t="shared" si="9"/>
        <v>732</v>
      </c>
      <c r="M39" s="2">
        <f t="shared" si="9"/>
        <v>740</v>
      </c>
      <c r="N39" s="2">
        <f t="shared" si="9"/>
        <v>746</v>
      </c>
      <c r="O39" s="2">
        <f t="shared" si="9"/>
        <v>556</v>
      </c>
      <c r="P39" s="2">
        <f t="shared" si="9"/>
        <v>717.1999999999999</v>
      </c>
      <c r="Q39" s="4">
        <f>(B39-P39)/B39</f>
        <v>0.5889029003783104</v>
      </c>
      <c r="R39" s="2" t="s">
        <v>40</v>
      </c>
      <c r="S39" s="6">
        <f>B39*(1-$Q$36)</f>
        <v>744.3598827119863</v>
      </c>
      <c r="T39" s="2">
        <f>((P39-S39)^2)/S39*5</f>
        <v>4.954990496272333</v>
      </c>
      <c r="U39" s="2" t="str">
        <f>IF(T39&gt;3.84,"Significant","Not significant")</f>
        <v>Significant</v>
      </c>
    </row>
    <row r="40" spans="1:21" ht="11.25">
      <c r="A40" s="1" t="s">
        <v>42</v>
      </c>
      <c r="B40" s="2">
        <f>SUMIF($R$3:$R$35,$A40,B$3:B$35)</f>
        <v>2206.9999999999995</v>
      </c>
      <c r="D40" s="4"/>
      <c r="E40" s="2">
        <f t="shared" si="9"/>
        <v>1671</v>
      </c>
      <c r="F40" s="2">
        <f t="shared" si="9"/>
        <v>1365</v>
      </c>
      <c r="G40" s="2">
        <f t="shared" si="9"/>
        <v>1190</v>
      </c>
      <c r="H40" s="2">
        <f t="shared" si="9"/>
        <v>1231</v>
      </c>
      <c r="I40" s="2">
        <f t="shared" si="9"/>
        <v>1219</v>
      </c>
      <c r="J40" s="2">
        <f t="shared" si="9"/>
        <v>1234</v>
      </c>
      <c r="K40" s="2">
        <f t="shared" si="9"/>
        <v>1095</v>
      </c>
      <c r="L40" s="2">
        <f t="shared" si="9"/>
        <v>1018</v>
      </c>
      <c r="M40" s="2">
        <f t="shared" si="9"/>
        <v>969</v>
      </c>
      <c r="N40" s="2">
        <f t="shared" si="9"/>
        <v>1145</v>
      </c>
      <c r="O40" s="2">
        <f t="shared" si="9"/>
        <v>832</v>
      </c>
      <c r="P40" s="2">
        <f t="shared" si="9"/>
        <v>1011.8000000000001</v>
      </c>
      <c r="Q40" s="4">
        <f>(B40-P40)/B40</f>
        <v>0.5415496148618032</v>
      </c>
      <c r="R40" s="2" t="s">
        <v>42</v>
      </c>
      <c r="S40" s="6">
        <f>B40*(1-$Q$36)</f>
        <v>941.649811501406</v>
      </c>
      <c r="T40" s="2">
        <f>((P40-S40)^2)/S40*5</f>
        <v>26.129931139379458</v>
      </c>
      <c r="U40" s="2" t="str">
        <f>IF(T40&gt;3.84,"Significant","Not significant")</f>
        <v>Significant</v>
      </c>
    </row>
    <row r="42" ht="11.25">
      <c r="A42" s="1" t="s">
        <v>39</v>
      </c>
    </row>
    <row r="43" spans="1:21" ht="11.25">
      <c r="A43" s="1" t="s">
        <v>34</v>
      </c>
      <c r="B43" s="2" t="s">
        <v>36</v>
      </c>
      <c r="C43" s="2">
        <v>2001</v>
      </c>
      <c r="D43" s="2">
        <v>2002</v>
      </c>
      <c r="E43" s="2">
        <v>2003</v>
      </c>
      <c r="F43" s="2">
        <v>2004</v>
      </c>
      <c r="G43" s="2">
        <v>2005</v>
      </c>
      <c r="H43" s="2">
        <v>2006</v>
      </c>
      <c r="I43" s="2">
        <v>2007</v>
      </c>
      <c r="J43" s="2">
        <v>2008</v>
      </c>
      <c r="K43" s="2">
        <v>2009</v>
      </c>
      <c r="L43" s="2">
        <v>2010</v>
      </c>
      <c r="M43" s="2">
        <v>2011</v>
      </c>
      <c r="N43" s="2">
        <v>2012</v>
      </c>
      <c r="O43" s="2">
        <v>2013</v>
      </c>
      <c r="P43" s="2" t="s">
        <v>48</v>
      </c>
      <c r="Q43" s="2" t="s">
        <v>35</v>
      </c>
      <c r="R43" s="2" t="s">
        <v>43</v>
      </c>
      <c r="S43" s="2" t="s">
        <v>45</v>
      </c>
      <c r="T43" s="2" t="s">
        <v>44</v>
      </c>
      <c r="U43" s="2" t="s">
        <v>47</v>
      </c>
    </row>
    <row r="44" spans="1:21" ht="11.25">
      <c r="A44" s="1" t="s">
        <v>19</v>
      </c>
      <c r="B44" s="7">
        <v>4.2</v>
      </c>
      <c r="C44" s="3"/>
      <c r="D44" s="3"/>
      <c r="E44" s="3">
        <v>4</v>
      </c>
      <c r="F44" s="3">
        <v>4</v>
      </c>
      <c r="G44" s="3">
        <v>2</v>
      </c>
      <c r="H44" s="3">
        <v>3</v>
      </c>
      <c r="I44" s="3">
        <v>8</v>
      </c>
      <c r="J44" s="3">
        <v>0</v>
      </c>
      <c r="K44" s="3">
        <v>9</v>
      </c>
      <c r="L44" s="3">
        <v>5</v>
      </c>
      <c r="M44" s="3">
        <v>3</v>
      </c>
      <c r="N44" s="3">
        <v>5</v>
      </c>
      <c r="O44" s="3">
        <v>3</v>
      </c>
      <c r="P44" s="7">
        <f aca="true" t="shared" si="10" ref="P44:P77">AVERAGE(K44:O44)</f>
        <v>5</v>
      </c>
      <c r="Q44" s="4">
        <f aca="true" t="shared" si="11" ref="Q44:Q77">(B44-P44)/B44</f>
        <v>-0.19047619047619044</v>
      </c>
      <c r="R44" s="2" t="s">
        <v>42</v>
      </c>
      <c r="S44" s="6">
        <f aca="true" t="shared" si="12" ref="S44:S76">B44*(1-$Q$77)</f>
        <v>2.4715772618094474</v>
      </c>
      <c r="T44" s="2">
        <f aca="true" t="shared" si="13" ref="T44:T76">((P44-S44)^2)/S44*5</f>
        <v>12.932878210569756</v>
      </c>
      <c r="U44" s="2" t="str">
        <f aca="true" t="shared" si="14" ref="U44:U76">IF(T44&gt;3.84,"Significant","Not significant")</f>
        <v>Significant</v>
      </c>
    </row>
    <row r="45" spans="1:21" ht="11.25">
      <c r="A45" s="1" t="s">
        <v>31</v>
      </c>
      <c r="B45" s="7">
        <v>7.2</v>
      </c>
      <c r="C45" s="3"/>
      <c r="D45" s="3"/>
      <c r="E45" s="3">
        <v>6</v>
      </c>
      <c r="F45" s="3">
        <v>6</v>
      </c>
      <c r="G45" s="3">
        <v>8</v>
      </c>
      <c r="H45" s="3">
        <v>6</v>
      </c>
      <c r="I45" s="3">
        <v>6</v>
      </c>
      <c r="J45" s="3">
        <v>8</v>
      </c>
      <c r="K45" s="3">
        <v>7</v>
      </c>
      <c r="L45" s="3">
        <v>6</v>
      </c>
      <c r="M45" s="3">
        <v>8</v>
      </c>
      <c r="N45" s="3">
        <v>5</v>
      </c>
      <c r="O45" s="3">
        <v>6</v>
      </c>
      <c r="P45" s="7">
        <f t="shared" si="10"/>
        <v>6.4</v>
      </c>
      <c r="Q45" s="4">
        <f t="shared" si="11"/>
        <v>0.11111111111111108</v>
      </c>
      <c r="R45" s="2" t="s">
        <v>42</v>
      </c>
      <c r="S45" s="6">
        <f t="shared" si="12"/>
        <v>4.236989591673338</v>
      </c>
      <c r="T45" s="2">
        <f t="shared" si="13"/>
        <v>5.521153551715148</v>
      </c>
      <c r="U45" s="2" t="str">
        <f t="shared" si="14"/>
        <v>Significant</v>
      </c>
    </row>
    <row r="46" spans="1:21" ht="11.25">
      <c r="A46" s="1" t="s">
        <v>5</v>
      </c>
      <c r="B46" s="7">
        <v>8.8</v>
      </c>
      <c r="C46" s="3"/>
      <c r="D46" s="3"/>
      <c r="E46" s="3">
        <v>14</v>
      </c>
      <c r="F46" s="3">
        <v>11</v>
      </c>
      <c r="G46" s="3">
        <v>7</v>
      </c>
      <c r="H46" s="3">
        <v>6</v>
      </c>
      <c r="I46" s="3">
        <v>9</v>
      </c>
      <c r="J46" s="3">
        <v>4</v>
      </c>
      <c r="K46" s="3">
        <v>5</v>
      </c>
      <c r="L46" s="3">
        <v>5</v>
      </c>
      <c r="M46" s="3">
        <v>10</v>
      </c>
      <c r="N46" s="3">
        <v>5</v>
      </c>
      <c r="O46" s="3">
        <v>13</v>
      </c>
      <c r="P46" s="7">
        <f t="shared" si="10"/>
        <v>7.6</v>
      </c>
      <c r="Q46" s="4">
        <f t="shared" si="11"/>
        <v>0.13636363636363646</v>
      </c>
      <c r="R46" s="2" t="s">
        <v>41</v>
      </c>
      <c r="S46" s="6">
        <f t="shared" si="12"/>
        <v>5.178542834267414</v>
      </c>
      <c r="T46" s="2">
        <f t="shared" si="13"/>
        <v>5.6612979684922955</v>
      </c>
      <c r="U46" s="2" t="str">
        <f t="shared" si="14"/>
        <v>Significant</v>
      </c>
    </row>
    <row r="47" spans="1:21" ht="11.25">
      <c r="A47" s="1" t="s">
        <v>12</v>
      </c>
      <c r="B47" s="7">
        <v>7.4</v>
      </c>
      <c r="C47" s="3"/>
      <c r="D47" s="3"/>
      <c r="E47" s="3">
        <v>17</v>
      </c>
      <c r="F47" s="3">
        <v>10</v>
      </c>
      <c r="G47" s="3">
        <v>7</v>
      </c>
      <c r="H47" s="3">
        <v>5</v>
      </c>
      <c r="I47" s="3">
        <v>12</v>
      </c>
      <c r="J47" s="3">
        <v>4</v>
      </c>
      <c r="K47" s="3">
        <v>5</v>
      </c>
      <c r="L47" s="3">
        <v>5</v>
      </c>
      <c r="M47" s="3">
        <v>8</v>
      </c>
      <c r="N47" s="3">
        <v>8</v>
      </c>
      <c r="O47" s="3">
        <v>5</v>
      </c>
      <c r="P47" s="7">
        <f t="shared" si="10"/>
        <v>6.2</v>
      </c>
      <c r="Q47" s="4">
        <f t="shared" si="11"/>
        <v>0.16216216216216217</v>
      </c>
      <c r="R47" s="2" t="s">
        <v>41</v>
      </c>
      <c r="S47" s="6">
        <f t="shared" si="12"/>
        <v>4.354683746997598</v>
      </c>
      <c r="T47" s="2">
        <f t="shared" si="13"/>
        <v>3.909804099944787</v>
      </c>
      <c r="U47" s="2" t="str">
        <f t="shared" si="14"/>
        <v>Significant</v>
      </c>
    </row>
    <row r="48" spans="1:21" ht="11.25">
      <c r="A48" s="1" t="s">
        <v>7</v>
      </c>
      <c r="B48" s="7">
        <v>10.2</v>
      </c>
      <c r="C48" s="3"/>
      <c r="D48" s="3"/>
      <c r="E48" s="3">
        <v>7</v>
      </c>
      <c r="F48" s="3">
        <v>8</v>
      </c>
      <c r="G48" s="3">
        <v>13</v>
      </c>
      <c r="H48" s="3">
        <v>21</v>
      </c>
      <c r="I48" s="3">
        <v>12</v>
      </c>
      <c r="J48" s="3">
        <v>6</v>
      </c>
      <c r="K48" s="3">
        <v>9</v>
      </c>
      <c r="L48" s="3">
        <v>7</v>
      </c>
      <c r="M48" s="3">
        <v>12</v>
      </c>
      <c r="N48" s="3">
        <v>6</v>
      </c>
      <c r="O48" s="3">
        <v>8</v>
      </c>
      <c r="P48" s="7">
        <f t="shared" si="10"/>
        <v>8.4</v>
      </c>
      <c r="Q48" s="4">
        <f t="shared" si="11"/>
        <v>0.17647058823529402</v>
      </c>
      <c r="R48" s="2" t="s">
        <v>41</v>
      </c>
      <c r="S48" s="6">
        <f t="shared" si="12"/>
        <v>6.002401921537229</v>
      </c>
      <c r="T48" s="2">
        <f t="shared" si="13"/>
        <v>4.7884801959214505</v>
      </c>
      <c r="U48" s="2" t="str">
        <f t="shared" si="14"/>
        <v>Significant</v>
      </c>
    </row>
    <row r="49" spans="1:21" ht="11.25">
      <c r="A49" s="1" t="s">
        <v>21</v>
      </c>
      <c r="B49" s="7">
        <v>7</v>
      </c>
      <c r="C49" s="3"/>
      <c r="D49" s="3"/>
      <c r="E49" s="3">
        <v>4</v>
      </c>
      <c r="F49" s="3">
        <v>9</v>
      </c>
      <c r="G49" s="3">
        <v>7</v>
      </c>
      <c r="H49" s="3">
        <v>7</v>
      </c>
      <c r="I49" s="3">
        <v>5</v>
      </c>
      <c r="J49" s="3">
        <v>8</v>
      </c>
      <c r="K49" s="3">
        <v>6</v>
      </c>
      <c r="L49" s="3">
        <v>8</v>
      </c>
      <c r="M49" s="3">
        <v>5</v>
      </c>
      <c r="N49" s="3">
        <v>4</v>
      </c>
      <c r="O49" s="3">
        <v>5</v>
      </c>
      <c r="P49" s="7">
        <f t="shared" si="10"/>
        <v>5.6</v>
      </c>
      <c r="Q49" s="4">
        <f t="shared" si="11"/>
        <v>0.20000000000000004</v>
      </c>
      <c r="R49" s="2" t="s">
        <v>42</v>
      </c>
      <c r="S49" s="6">
        <f t="shared" si="12"/>
        <v>4.119295436349079</v>
      </c>
      <c r="T49" s="2">
        <f t="shared" si="13"/>
        <v>2.661239086507302</v>
      </c>
      <c r="U49" s="2" t="str">
        <f t="shared" si="14"/>
        <v>Not significant</v>
      </c>
    </row>
    <row r="50" spans="1:21" ht="11.25">
      <c r="A50" s="1" t="s">
        <v>1</v>
      </c>
      <c r="B50" s="7">
        <v>4.6</v>
      </c>
      <c r="C50" s="3"/>
      <c r="D50" s="3"/>
      <c r="E50" s="3">
        <v>4</v>
      </c>
      <c r="F50" s="3">
        <v>2</v>
      </c>
      <c r="G50" s="3">
        <v>6</v>
      </c>
      <c r="H50" s="3">
        <v>6</v>
      </c>
      <c r="I50" s="3">
        <v>6</v>
      </c>
      <c r="J50" s="3">
        <v>0</v>
      </c>
      <c r="K50" s="3">
        <v>5</v>
      </c>
      <c r="L50" s="3">
        <v>2</v>
      </c>
      <c r="M50" s="3">
        <v>5</v>
      </c>
      <c r="N50" s="3">
        <v>4</v>
      </c>
      <c r="O50" s="3">
        <v>1</v>
      </c>
      <c r="P50" s="7">
        <f t="shared" si="10"/>
        <v>3.4</v>
      </c>
      <c r="Q50" s="4">
        <f t="shared" si="11"/>
        <v>0.26086956521739124</v>
      </c>
      <c r="R50" s="2" t="s">
        <v>41</v>
      </c>
      <c r="S50" s="6">
        <f t="shared" si="12"/>
        <v>2.7069655724579658</v>
      </c>
      <c r="T50" s="2">
        <f t="shared" si="13"/>
        <v>0.8871496605743645</v>
      </c>
      <c r="U50" s="2" t="str">
        <f t="shared" si="14"/>
        <v>Not significant</v>
      </c>
    </row>
    <row r="51" spans="1:21" ht="11.25">
      <c r="A51" s="1" t="s">
        <v>4</v>
      </c>
      <c r="B51" s="7">
        <v>7.6</v>
      </c>
      <c r="C51" s="3"/>
      <c r="D51" s="3"/>
      <c r="E51" s="3">
        <v>5</v>
      </c>
      <c r="F51" s="3">
        <v>4</v>
      </c>
      <c r="G51" s="3">
        <v>2</v>
      </c>
      <c r="H51" s="3">
        <v>8</v>
      </c>
      <c r="I51" s="3">
        <v>6</v>
      </c>
      <c r="J51" s="3">
        <v>4</v>
      </c>
      <c r="K51" s="3">
        <v>5</v>
      </c>
      <c r="L51" s="3">
        <v>7</v>
      </c>
      <c r="M51" s="3">
        <v>6</v>
      </c>
      <c r="N51" s="3">
        <v>6</v>
      </c>
      <c r="O51" s="3">
        <v>4</v>
      </c>
      <c r="P51" s="7">
        <f t="shared" si="10"/>
        <v>5.6</v>
      </c>
      <c r="Q51" s="4">
        <f t="shared" si="11"/>
        <v>0.2631578947368421</v>
      </c>
      <c r="R51" s="2" t="s">
        <v>42</v>
      </c>
      <c r="S51" s="6">
        <f t="shared" si="12"/>
        <v>4.472377902321857</v>
      </c>
      <c r="T51" s="2">
        <f t="shared" si="13"/>
        <v>1.4215386344163052</v>
      </c>
      <c r="U51" s="2" t="str">
        <f t="shared" si="14"/>
        <v>Not significant</v>
      </c>
    </row>
    <row r="52" spans="1:21" ht="11.25">
      <c r="A52" s="1" t="s">
        <v>0</v>
      </c>
      <c r="B52" s="7">
        <v>11.6</v>
      </c>
      <c r="C52" s="3"/>
      <c r="D52" s="3"/>
      <c r="E52" s="3">
        <v>20</v>
      </c>
      <c r="F52" s="3">
        <v>12</v>
      </c>
      <c r="G52" s="3">
        <v>12</v>
      </c>
      <c r="H52" s="3">
        <v>17</v>
      </c>
      <c r="I52" s="3">
        <v>14</v>
      </c>
      <c r="J52" s="3">
        <v>18</v>
      </c>
      <c r="K52" s="3">
        <v>8</v>
      </c>
      <c r="L52" s="3">
        <v>9</v>
      </c>
      <c r="M52" s="3">
        <v>8</v>
      </c>
      <c r="N52" s="3">
        <v>7</v>
      </c>
      <c r="O52" s="3">
        <v>8</v>
      </c>
      <c r="P52" s="7">
        <f t="shared" si="10"/>
        <v>8</v>
      </c>
      <c r="Q52" s="4">
        <f t="shared" si="11"/>
        <v>0.31034482758620685</v>
      </c>
      <c r="R52" s="2" t="s">
        <v>41</v>
      </c>
      <c r="S52" s="6">
        <f t="shared" si="12"/>
        <v>6.826261008807045</v>
      </c>
      <c r="T52" s="2">
        <f t="shared" si="13"/>
        <v>1.00909064103265</v>
      </c>
      <c r="U52" s="2" t="str">
        <f t="shared" si="14"/>
        <v>Not significant</v>
      </c>
    </row>
    <row r="53" spans="1:21" ht="11.25">
      <c r="A53" s="1" t="s">
        <v>3</v>
      </c>
      <c r="B53" s="7">
        <v>9.8</v>
      </c>
      <c r="C53" s="3"/>
      <c r="D53" s="3"/>
      <c r="E53" s="3">
        <v>13</v>
      </c>
      <c r="F53" s="3">
        <v>10</v>
      </c>
      <c r="G53" s="3">
        <v>9</v>
      </c>
      <c r="H53" s="3">
        <v>12</v>
      </c>
      <c r="I53" s="3">
        <v>7</v>
      </c>
      <c r="J53" s="3">
        <v>14</v>
      </c>
      <c r="K53" s="3">
        <v>11</v>
      </c>
      <c r="L53" s="3">
        <v>3</v>
      </c>
      <c r="M53" s="3">
        <v>7</v>
      </c>
      <c r="N53" s="3">
        <v>7</v>
      </c>
      <c r="O53" s="3">
        <v>5</v>
      </c>
      <c r="P53" s="7">
        <f t="shared" si="10"/>
        <v>6.6</v>
      </c>
      <c r="Q53" s="4">
        <f t="shared" si="11"/>
        <v>0.32653061224489804</v>
      </c>
      <c r="R53" s="2" t="s">
        <v>41</v>
      </c>
      <c r="S53" s="6">
        <f t="shared" si="12"/>
        <v>5.767013610888711</v>
      </c>
      <c r="T53" s="2">
        <f t="shared" si="13"/>
        <v>0.6015820069633382</v>
      </c>
      <c r="U53" s="2" t="str">
        <f t="shared" si="14"/>
        <v>Not significant</v>
      </c>
    </row>
    <row r="54" spans="1:21" ht="11.25">
      <c r="A54" s="1" t="s">
        <v>24</v>
      </c>
      <c r="B54" s="7">
        <v>5.4</v>
      </c>
      <c r="C54" s="3"/>
      <c r="D54" s="3"/>
      <c r="E54" s="3">
        <v>6</v>
      </c>
      <c r="F54" s="3">
        <v>9</v>
      </c>
      <c r="G54" s="3">
        <v>6</v>
      </c>
      <c r="H54" s="3">
        <v>4</v>
      </c>
      <c r="I54" s="3">
        <v>7</v>
      </c>
      <c r="J54" s="3">
        <v>8</v>
      </c>
      <c r="K54" s="3">
        <v>2</v>
      </c>
      <c r="L54" s="3">
        <v>3</v>
      </c>
      <c r="M54" s="3">
        <v>4</v>
      </c>
      <c r="N54" s="3">
        <v>2</v>
      </c>
      <c r="O54" s="3">
        <v>7</v>
      </c>
      <c r="P54" s="7">
        <f t="shared" si="10"/>
        <v>3.6</v>
      </c>
      <c r="Q54" s="4">
        <f t="shared" si="11"/>
        <v>0.33333333333333337</v>
      </c>
      <c r="R54" s="2" t="s">
        <v>40</v>
      </c>
      <c r="S54" s="6">
        <f t="shared" si="12"/>
        <v>3.177742193755004</v>
      </c>
      <c r="T54" s="2">
        <f t="shared" si="13"/>
        <v>0.2805477034688979</v>
      </c>
      <c r="U54" s="2" t="str">
        <f t="shared" si="14"/>
        <v>Not significant</v>
      </c>
    </row>
    <row r="55" spans="1:21" ht="11.25">
      <c r="A55" s="1" t="s">
        <v>17</v>
      </c>
      <c r="B55" s="7">
        <v>6.4</v>
      </c>
      <c r="C55" s="3"/>
      <c r="D55" s="3"/>
      <c r="E55" s="3">
        <v>11</v>
      </c>
      <c r="F55" s="3">
        <v>5</v>
      </c>
      <c r="G55" s="3">
        <v>6</v>
      </c>
      <c r="H55" s="3">
        <v>2</v>
      </c>
      <c r="I55" s="3">
        <v>6</v>
      </c>
      <c r="J55" s="3">
        <v>3</v>
      </c>
      <c r="K55" s="3">
        <v>7</v>
      </c>
      <c r="L55" s="3">
        <v>3</v>
      </c>
      <c r="M55" s="3">
        <v>2</v>
      </c>
      <c r="N55" s="3">
        <v>3</v>
      </c>
      <c r="O55" s="3">
        <v>6</v>
      </c>
      <c r="P55" s="7">
        <f t="shared" si="10"/>
        <v>4.2</v>
      </c>
      <c r="Q55" s="4">
        <f t="shared" si="11"/>
        <v>0.34375</v>
      </c>
      <c r="R55" s="2" t="s">
        <v>42</v>
      </c>
      <c r="S55" s="6">
        <f t="shared" si="12"/>
        <v>3.766212970376301</v>
      </c>
      <c r="T55" s="2">
        <f t="shared" si="13"/>
        <v>0.24981485188150548</v>
      </c>
      <c r="U55" s="2" t="str">
        <f t="shared" si="14"/>
        <v>Not significant</v>
      </c>
    </row>
    <row r="56" spans="1:21" ht="11.25">
      <c r="A56" s="1" t="s">
        <v>23</v>
      </c>
      <c r="B56" s="7">
        <v>7.2</v>
      </c>
      <c r="C56" s="3"/>
      <c r="D56" s="3"/>
      <c r="E56" s="3">
        <v>10</v>
      </c>
      <c r="F56" s="3">
        <v>8</v>
      </c>
      <c r="G56" s="3">
        <v>4</v>
      </c>
      <c r="H56" s="3">
        <v>7</v>
      </c>
      <c r="I56" s="3">
        <v>2</v>
      </c>
      <c r="J56" s="3">
        <v>6</v>
      </c>
      <c r="K56" s="3">
        <v>6</v>
      </c>
      <c r="L56" s="3">
        <v>3</v>
      </c>
      <c r="M56" s="3">
        <v>4</v>
      </c>
      <c r="N56" s="3">
        <v>5</v>
      </c>
      <c r="O56" s="3">
        <v>5</v>
      </c>
      <c r="P56" s="7">
        <f t="shared" si="10"/>
        <v>4.6</v>
      </c>
      <c r="Q56" s="4">
        <f t="shared" si="11"/>
        <v>0.36111111111111116</v>
      </c>
      <c r="R56" s="2" t="s">
        <v>40</v>
      </c>
      <c r="S56" s="6">
        <f t="shared" si="12"/>
        <v>4.236989591673338</v>
      </c>
      <c r="T56" s="2">
        <f t="shared" si="13"/>
        <v>0.15550729321174261</v>
      </c>
      <c r="U56" s="2" t="str">
        <f t="shared" si="14"/>
        <v>Not significant</v>
      </c>
    </row>
    <row r="57" spans="1:21" ht="11.25">
      <c r="A57" s="1" t="s">
        <v>26</v>
      </c>
      <c r="B57" s="7">
        <v>14.2</v>
      </c>
      <c r="C57" s="3"/>
      <c r="D57" s="3"/>
      <c r="E57" s="3">
        <v>11</v>
      </c>
      <c r="F57" s="3">
        <v>9</v>
      </c>
      <c r="G57" s="3">
        <v>12</v>
      </c>
      <c r="H57" s="3">
        <v>13</v>
      </c>
      <c r="I57" s="3">
        <v>5</v>
      </c>
      <c r="J57" s="3">
        <v>20</v>
      </c>
      <c r="K57" s="3">
        <v>15</v>
      </c>
      <c r="L57" s="3">
        <v>4</v>
      </c>
      <c r="M57" s="3">
        <v>6</v>
      </c>
      <c r="N57" s="3">
        <v>9</v>
      </c>
      <c r="O57" s="3">
        <v>6</v>
      </c>
      <c r="P57" s="7">
        <f t="shared" si="10"/>
        <v>8</v>
      </c>
      <c r="Q57" s="4">
        <f t="shared" si="11"/>
        <v>0.43661971830985913</v>
      </c>
      <c r="R57" s="2" t="s">
        <v>41</v>
      </c>
      <c r="S57" s="6">
        <f t="shared" si="12"/>
        <v>8.356285028022416</v>
      </c>
      <c r="T57" s="2">
        <f t="shared" si="13"/>
        <v>0.07595421934941765</v>
      </c>
      <c r="U57" s="2" t="str">
        <f t="shared" si="14"/>
        <v>Not significant</v>
      </c>
    </row>
    <row r="58" spans="1:21" ht="11.25">
      <c r="A58" s="1" t="s">
        <v>6</v>
      </c>
      <c r="B58" s="7">
        <v>10</v>
      </c>
      <c r="C58" s="3"/>
      <c r="D58" s="3"/>
      <c r="E58" s="3">
        <v>18</v>
      </c>
      <c r="F58" s="3">
        <v>7</v>
      </c>
      <c r="G58" s="3">
        <v>9</v>
      </c>
      <c r="H58" s="3">
        <v>10</v>
      </c>
      <c r="I58" s="3">
        <v>13</v>
      </c>
      <c r="J58" s="3">
        <v>14</v>
      </c>
      <c r="K58" s="3">
        <v>7</v>
      </c>
      <c r="L58" s="3">
        <v>4</v>
      </c>
      <c r="M58" s="3">
        <v>5</v>
      </c>
      <c r="N58" s="3">
        <v>8</v>
      </c>
      <c r="O58" s="3">
        <v>4</v>
      </c>
      <c r="P58" s="7">
        <f t="shared" si="10"/>
        <v>5.6</v>
      </c>
      <c r="Q58" s="4">
        <f t="shared" si="11"/>
        <v>0.44000000000000006</v>
      </c>
      <c r="R58" s="2" t="s">
        <v>42</v>
      </c>
      <c r="S58" s="6">
        <f t="shared" si="12"/>
        <v>5.88470776621297</v>
      </c>
      <c r="T58" s="2">
        <f t="shared" si="13"/>
        <v>0.06887216439818526</v>
      </c>
      <c r="U58" s="2" t="str">
        <f t="shared" si="14"/>
        <v>Not significant</v>
      </c>
    </row>
    <row r="59" spans="1:21" ht="11.25">
      <c r="A59" s="1" t="s">
        <v>32</v>
      </c>
      <c r="B59" s="7">
        <v>5.4</v>
      </c>
      <c r="C59" s="3"/>
      <c r="D59" s="3"/>
      <c r="E59" s="3">
        <v>7</v>
      </c>
      <c r="F59" s="3">
        <v>1</v>
      </c>
      <c r="G59" s="3">
        <v>5</v>
      </c>
      <c r="H59" s="3">
        <v>1</v>
      </c>
      <c r="I59" s="3">
        <v>3</v>
      </c>
      <c r="J59" s="3">
        <v>3</v>
      </c>
      <c r="K59" s="3">
        <v>5</v>
      </c>
      <c r="L59" s="3">
        <v>2</v>
      </c>
      <c r="M59" s="3">
        <v>4</v>
      </c>
      <c r="N59" s="3">
        <v>1</v>
      </c>
      <c r="O59" s="3">
        <v>3</v>
      </c>
      <c r="P59" s="7">
        <f t="shared" si="10"/>
        <v>3</v>
      </c>
      <c r="Q59" s="4">
        <f t="shared" si="11"/>
        <v>0.4444444444444445</v>
      </c>
      <c r="R59" s="2" t="s">
        <v>42</v>
      </c>
      <c r="S59" s="6">
        <f t="shared" si="12"/>
        <v>3.177742193755004</v>
      </c>
      <c r="T59" s="2">
        <f t="shared" si="13"/>
        <v>0.0497087012013238</v>
      </c>
      <c r="U59" s="2" t="str">
        <f t="shared" si="14"/>
        <v>Not significant</v>
      </c>
    </row>
    <row r="60" spans="1:21" ht="11.25">
      <c r="A60" s="1" t="s">
        <v>11</v>
      </c>
      <c r="B60" s="7">
        <v>4.4</v>
      </c>
      <c r="C60" s="3"/>
      <c r="D60" s="3"/>
      <c r="E60" s="3">
        <v>9</v>
      </c>
      <c r="F60" s="3">
        <v>4</v>
      </c>
      <c r="G60" s="3">
        <v>3</v>
      </c>
      <c r="H60" s="3">
        <v>3</v>
      </c>
      <c r="I60" s="3">
        <v>2</v>
      </c>
      <c r="J60" s="3">
        <v>0</v>
      </c>
      <c r="K60" s="3">
        <v>3</v>
      </c>
      <c r="L60" s="3">
        <v>2</v>
      </c>
      <c r="M60" s="3">
        <v>3</v>
      </c>
      <c r="N60" s="3">
        <v>3</v>
      </c>
      <c r="O60" s="3">
        <v>1</v>
      </c>
      <c r="P60" s="7">
        <f t="shared" si="10"/>
        <v>2.4</v>
      </c>
      <c r="Q60" s="4">
        <f t="shared" si="11"/>
        <v>0.4545454545454546</v>
      </c>
      <c r="R60" s="2" t="s">
        <v>41</v>
      </c>
      <c r="S60" s="6">
        <f t="shared" si="12"/>
        <v>2.589271417133707</v>
      </c>
      <c r="T60" s="2">
        <f t="shared" si="13"/>
        <v>0.06917712277428616</v>
      </c>
      <c r="U60" s="2" t="str">
        <f t="shared" si="14"/>
        <v>Not significant</v>
      </c>
    </row>
    <row r="61" spans="1:21" ht="11.25">
      <c r="A61" s="1" t="s">
        <v>27</v>
      </c>
      <c r="B61" s="7">
        <v>4.8</v>
      </c>
      <c r="C61" s="3"/>
      <c r="D61" s="3"/>
      <c r="E61" s="3">
        <v>6</v>
      </c>
      <c r="F61" s="3">
        <v>6</v>
      </c>
      <c r="G61" s="3">
        <v>10</v>
      </c>
      <c r="H61" s="3">
        <v>6</v>
      </c>
      <c r="I61" s="3">
        <v>6</v>
      </c>
      <c r="J61" s="3">
        <v>3</v>
      </c>
      <c r="K61" s="3">
        <v>3</v>
      </c>
      <c r="L61" s="3">
        <v>2</v>
      </c>
      <c r="M61" s="3">
        <v>3</v>
      </c>
      <c r="N61" s="3">
        <v>2</v>
      </c>
      <c r="O61" s="3">
        <v>3</v>
      </c>
      <c r="P61" s="7">
        <f t="shared" si="10"/>
        <v>2.6</v>
      </c>
      <c r="Q61" s="4">
        <f t="shared" si="11"/>
        <v>0.4583333333333333</v>
      </c>
      <c r="R61" s="2" t="s">
        <v>40</v>
      </c>
      <c r="S61" s="6">
        <f t="shared" si="12"/>
        <v>2.8246597277822256</v>
      </c>
      <c r="T61" s="2">
        <f t="shared" si="13"/>
        <v>0.08934172281135547</v>
      </c>
      <c r="U61" s="2" t="str">
        <f t="shared" si="14"/>
        <v>Not significant</v>
      </c>
    </row>
    <row r="62" spans="1:21" ht="11.25">
      <c r="A62" s="1" t="s">
        <v>25</v>
      </c>
      <c r="B62" s="7">
        <v>3</v>
      </c>
      <c r="C62" s="3"/>
      <c r="D62" s="3"/>
      <c r="E62" s="3">
        <v>1</v>
      </c>
      <c r="F62" s="3">
        <v>3</v>
      </c>
      <c r="G62" s="3">
        <v>1</v>
      </c>
      <c r="H62" s="3">
        <v>1</v>
      </c>
      <c r="I62" s="3">
        <v>2</v>
      </c>
      <c r="J62" s="3">
        <v>2</v>
      </c>
      <c r="K62" s="3">
        <v>3</v>
      </c>
      <c r="L62" s="3">
        <v>1</v>
      </c>
      <c r="M62" s="3">
        <v>0</v>
      </c>
      <c r="N62" s="3">
        <v>3</v>
      </c>
      <c r="O62" s="3">
        <v>1</v>
      </c>
      <c r="P62" s="7">
        <f t="shared" si="10"/>
        <v>1.6</v>
      </c>
      <c r="Q62" s="4">
        <f t="shared" si="11"/>
        <v>0.4666666666666666</v>
      </c>
      <c r="R62" s="2" t="s">
        <v>41</v>
      </c>
      <c r="S62" s="6">
        <f t="shared" si="12"/>
        <v>1.7654123298638909</v>
      </c>
      <c r="T62" s="2">
        <f t="shared" si="13"/>
        <v>0.07749248832172281</v>
      </c>
      <c r="U62" s="2" t="str">
        <f t="shared" si="14"/>
        <v>Not significant</v>
      </c>
    </row>
    <row r="63" spans="1:21" ht="11.25">
      <c r="A63" s="1" t="s">
        <v>20</v>
      </c>
      <c r="B63" s="7">
        <v>7.8</v>
      </c>
      <c r="C63" s="3"/>
      <c r="D63" s="3"/>
      <c r="E63" s="3">
        <v>7</v>
      </c>
      <c r="F63" s="3">
        <v>9</v>
      </c>
      <c r="G63" s="3">
        <v>7</v>
      </c>
      <c r="H63" s="3">
        <v>5</v>
      </c>
      <c r="I63" s="3">
        <v>10</v>
      </c>
      <c r="J63" s="3">
        <v>6</v>
      </c>
      <c r="K63" s="3">
        <v>9</v>
      </c>
      <c r="L63" s="3">
        <v>3</v>
      </c>
      <c r="M63" s="3">
        <v>2</v>
      </c>
      <c r="N63" s="3">
        <v>4</v>
      </c>
      <c r="O63" s="3">
        <v>2</v>
      </c>
      <c r="P63" s="7">
        <f t="shared" si="10"/>
        <v>4</v>
      </c>
      <c r="Q63" s="4">
        <f t="shared" si="11"/>
        <v>0.48717948717948717</v>
      </c>
      <c r="R63" s="2" t="s">
        <v>40</v>
      </c>
      <c r="S63" s="6">
        <f t="shared" si="12"/>
        <v>4.5900720576461165</v>
      </c>
      <c r="T63" s="2">
        <f t="shared" si="13"/>
        <v>0.3792805742937272</v>
      </c>
      <c r="U63" s="2" t="str">
        <f t="shared" si="14"/>
        <v>Not significant</v>
      </c>
    </row>
    <row r="64" spans="1:21" ht="11.25">
      <c r="A64" s="1" t="s">
        <v>10</v>
      </c>
      <c r="B64" s="7">
        <v>7.8</v>
      </c>
      <c r="C64" s="3"/>
      <c r="D64" s="3"/>
      <c r="E64" s="3">
        <v>16</v>
      </c>
      <c r="F64" s="3">
        <v>3</v>
      </c>
      <c r="G64" s="3">
        <v>7</v>
      </c>
      <c r="H64" s="3">
        <v>8</v>
      </c>
      <c r="I64" s="3">
        <v>4</v>
      </c>
      <c r="J64" s="3">
        <v>3</v>
      </c>
      <c r="K64" s="3">
        <v>6</v>
      </c>
      <c r="L64" s="3">
        <v>1</v>
      </c>
      <c r="M64" s="3">
        <v>4</v>
      </c>
      <c r="N64" s="3">
        <v>3</v>
      </c>
      <c r="O64" s="3">
        <v>6</v>
      </c>
      <c r="P64" s="7">
        <f t="shared" si="10"/>
        <v>4</v>
      </c>
      <c r="Q64" s="4">
        <f t="shared" si="11"/>
        <v>0.48717948717948717</v>
      </c>
      <c r="R64" s="2" t="s">
        <v>42</v>
      </c>
      <c r="S64" s="6">
        <f t="shared" si="12"/>
        <v>4.5900720576461165</v>
      </c>
      <c r="T64" s="2">
        <f t="shared" si="13"/>
        <v>0.3792805742937272</v>
      </c>
      <c r="U64" s="2" t="str">
        <f t="shared" si="14"/>
        <v>Not significant</v>
      </c>
    </row>
    <row r="65" spans="1:21" ht="11.25">
      <c r="A65" s="1" t="s">
        <v>2</v>
      </c>
      <c r="B65" s="7">
        <v>8.2</v>
      </c>
      <c r="C65" s="3"/>
      <c r="D65" s="3"/>
      <c r="E65" s="3">
        <v>2</v>
      </c>
      <c r="F65" s="3">
        <v>6</v>
      </c>
      <c r="G65" s="3">
        <v>7</v>
      </c>
      <c r="H65" s="3">
        <v>10</v>
      </c>
      <c r="I65" s="3">
        <v>11</v>
      </c>
      <c r="J65" s="3">
        <v>7</v>
      </c>
      <c r="K65" s="3">
        <v>8</v>
      </c>
      <c r="L65" s="3">
        <v>3</v>
      </c>
      <c r="M65" s="3">
        <v>3</v>
      </c>
      <c r="N65" s="3">
        <v>4</v>
      </c>
      <c r="O65" s="3">
        <v>3</v>
      </c>
      <c r="P65" s="7">
        <f t="shared" si="10"/>
        <v>4.2</v>
      </c>
      <c r="Q65" s="4">
        <f t="shared" si="11"/>
        <v>0.4878048780487804</v>
      </c>
      <c r="R65" s="2" t="s">
        <v>40</v>
      </c>
      <c r="S65" s="6">
        <f t="shared" si="12"/>
        <v>4.825460368294635</v>
      </c>
      <c r="T65" s="2">
        <f t="shared" si="13"/>
        <v>0.4053506219609827</v>
      </c>
      <c r="U65" s="2" t="str">
        <f t="shared" si="14"/>
        <v>Not significant</v>
      </c>
    </row>
    <row r="66" spans="1:21" ht="11.25">
      <c r="A66" s="1" t="s">
        <v>30</v>
      </c>
      <c r="B66" s="7">
        <v>2.8</v>
      </c>
      <c r="C66" s="3"/>
      <c r="D66" s="3"/>
      <c r="E66" s="3">
        <v>2</v>
      </c>
      <c r="F66" s="3">
        <v>6</v>
      </c>
      <c r="G66" s="3">
        <v>2</v>
      </c>
      <c r="H66" s="3">
        <v>6</v>
      </c>
      <c r="I66" s="3">
        <v>2</v>
      </c>
      <c r="J66" s="3">
        <v>1</v>
      </c>
      <c r="K66" s="3">
        <v>3</v>
      </c>
      <c r="L66" s="3">
        <v>1</v>
      </c>
      <c r="M66" s="3">
        <v>2</v>
      </c>
      <c r="N66" s="3">
        <v>1</v>
      </c>
      <c r="O66" s="3">
        <v>0</v>
      </c>
      <c r="P66" s="7">
        <f t="shared" si="10"/>
        <v>1.4</v>
      </c>
      <c r="Q66" s="4">
        <f t="shared" si="11"/>
        <v>0.5</v>
      </c>
      <c r="R66" s="2" t="s">
        <v>41</v>
      </c>
      <c r="S66" s="6">
        <f t="shared" si="12"/>
        <v>1.6477181745396314</v>
      </c>
      <c r="T66" s="2">
        <f t="shared" si="13"/>
        <v>0.1862099203172059</v>
      </c>
      <c r="U66" s="2" t="str">
        <f t="shared" si="14"/>
        <v>Not significant</v>
      </c>
    </row>
    <row r="67" spans="1:21" ht="11.25">
      <c r="A67" s="1" t="s">
        <v>14</v>
      </c>
      <c r="B67" s="7">
        <v>10</v>
      </c>
      <c r="C67" s="3"/>
      <c r="D67" s="3"/>
      <c r="E67" s="3">
        <v>9</v>
      </c>
      <c r="F67" s="3">
        <v>15</v>
      </c>
      <c r="G67" s="3">
        <v>14</v>
      </c>
      <c r="H67" s="3">
        <v>13</v>
      </c>
      <c r="I67" s="3">
        <v>9</v>
      </c>
      <c r="J67" s="3">
        <v>3</v>
      </c>
      <c r="K67" s="3">
        <v>6</v>
      </c>
      <c r="L67" s="3">
        <v>7</v>
      </c>
      <c r="M67" s="3">
        <v>7</v>
      </c>
      <c r="N67" s="3">
        <v>2</v>
      </c>
      <c r="O67" s="3">
        <v>3</v>
      </c>
      <c r="P67" s="7">
        <f t="shared" si="10"/>
        <v>5</v>
      </c>
      <c r="Q67" s="4">
        <f t="shared" si="11"/>
        <v>0.5</v>
      </c>
      <c r="R67" s="2" t="s">
        <v>41</v>
      </c>
      <c r="S67" s="6">
        <f t="shared" si="12"/>
        <v>5.88470776621297</v>
      </c>
      <c r="T67" s="2">
        <f t="shared" si="13"/>
        <v>0.6650354297043072</v>
      </c>
      <c r="U67" s="2" t="str">
        <f t="shared" si="14"/>
        <v>Not significant</v>
      </c>
    </row>
    <row r="68" spans="1:21" ht="11.25">
      <c r="A68" s="1" t="s">
        <v>16</v>
      </c>
      <c r="B68" s="7">
        <v>11</v>
      </c>
      <c r="C68" s="3"/>
      <c r="D68" s="3"/>
      <c r="E68" s="3">
        <v>13</v>
      </c>
      <c r="F68" s="3">
        <v>4</v>
      </c>
      <c r="G68" s="3">
        <v>8</v>
      </c>
      <c r="H68" s="3">
        <v>10</v>
      </c>
      <c r="I68" s="3">
        <v>10</v>
      </c>
      <c r="J68" s="3">
        <v>12</v>
      </c>
      <c r="K68" s="3">
        <v>2</v>
      </c>
      <c r="L68" s="3">
        <v>2</v>
      </c>
      <c r="M68" s="3">
        <v>10</v>
      </c>
      <c r="N68" s="3">
        <v>6</v>
      </c>
      <c r="O68" s="3">
        <v>7</v>
      </c>
      <c r="P68" s="7">
        <f t="shared" si="10"/>
        <v>5.4</v>
      </c>
      <c r="Q68" s="4">
        <f t="shared" si="11"/>
        <v>0.509090909090909</v>
      </c>
      <c r="R68" s="2" t="s">
        <v>40</v>
      </c>
      <c r="S68" s="6">
        <f t="shared" si="12"/>
        <v>6.473178542834267</v>
      </c>
      <c r="T68" s="2">
        <f t="shared" si="13"/>
        <v>0.8896032893104827</v>
      </c>
      <c r="U68" s="2" t="str">
        <f t="shared" si="14"/>
        <v>Not significant</v>
      </c>
    </row>
    <row r="69" spans="1:21" ht="11.25">
      <c r="A69" s="1" t="s">
        <v>9</v>
      </c>
      <c r="B69" s="7">
        <v>9</v>
      </c>
      <c r="C69" s="3"/>
      <c r="D69" s="3"/>
      <c r="E69" s="3">
        <v>4</v>
      </c>
      <c r="F69" s="3">
        <v>8</v>
      </c>
      <c r="G69" s="3">
        <v>4</v>
      </c>
      <c r="H69" s="3">
        <v>7</v>
      </c>
      <c r="I69" s="3">
        <v>2</v>
      </c>
      <c r="J69" s="3">
        <v>6</v>
      </c>
      <c r="K69" s="3">
        <v>4</v>
      </c>
      <c r="L69" s="3">
        <v>5</v>
      </c>
      <c r="M69" s="3">
        <v>3</v>
      </c>
      <c r="N69" s="3">
        <v>5</v>
      </c>
      <c r="O69" s="3">
        <v>5</v>
      </c>
      <c r="P69" s="7">
        <f t="shared" si="10"/>
        <v>4.4</v>
      </c>
      <c r="Q69" s="4">
        <f t="shared" si="11"/>
        <v>0.5111111111111111</v>
      </c>
      <c r="R69" s="2" t="s">
        <v>42</v>
      </c>
      <c r="S69" s="6">
        <f t="shared" si="12"/>
        <v>5.296236989591673</v>
      </c>
      <c r="T69" s="2">
        <f t="shared" si="13"/>
        <v>0.7583126879432484</v>
      </c>
      <c r="U69" s="2" t="str">
        <f t="shared" si="14"/>
        <v>Not significant</v>
      </c>
    </row>
    <row r="70" spans="1:21" ht="11.25">
      <c r="A70" s="1" t="s">
        <v>13</v>
      </c>
      <c r="B70" s="7">
        <v>11.4</v>
      </c>
      <c r="C70" s="3"/>
      <c r="D70" s="3"/>
      <c r="E70" s="3">
        <v>5</v>
      </c>
      <c r="F70" s="3">
        <v>11</v>
      </c>
      <c r="G70" s="3">
        <v>8</v>
      </c>
      <c r="H70" s="3">
        <v>6</v>
      </c>
      <c r="I70" s="3">
        <v>9</v>
      </c>
      <c r="J70" s="3">
        <v>13</v>
      </c>
      <c r="K70" s="3">
        <v>5</v>
      </c>
      <c r="L70" s="3">
        <v>8</v>
      </c>
      <c r="M70" s="3">
        <v>7</v>
      </c>
      <c r="N70" s="3">
        <v>5</v>
      </c>
      <c r="O70" s="3">
        <v>2</v>
      </c>
      <c r="P70" s="7">
        <f t="shared" si="10"/>
        <v>5.4</v>
      </c>
      <c r="Q70" s="4">
        <f t="shared" si="11"/>
        <v>0.5263157894736842</v>
      </c>
      <c r="R70" s="2" t="s">
        <v>41</v>
      </c>
      <c r="S70" s="6">
        <f t="shared" si="12"/>
        <v>6.708566853482786</v>
      </c>
      <c r="T70" s="2">
        <f t="shared" si="13"/>
        <v>1.2762392083376681</v>
      </c>
      <c r="U70" s="2" t="str">
        <f t="shared" si="14"/>
        <v>Not significant</v>
      </c>
    </row>
    <row r="71" spans="1:21" ht="11.25">
      <c r="A71" s="1" t="s">
        <v>8</v>
      </c>
      <c r="B71" s="7">
        <v>9.2</v>
      </c>
      <c r="C71" s="3"/>
      <c r="D71" s="3"/>
      <c r="E71" s="3">
        <v>7</v>
      </c>
      <c r="F71" s="3">
        <v>10</v>
      </c>
      <c r="G71" s="3">
        <v>8</v>
      </c>
      <c r="H71" s="3">
        <v>13</v>
      </c>
      <c r="I71" s="3">
        <v>8</v>
      </c>
      <c r="J71" s="3">
        <v>12</v>
      </c>
      <c r="K71" s="3">
        <v>8</v>
      </c>
      <c r="L71" s="3">
        <v>5</v>
      </c>
      <c r="M71" s="3">
        <v>2</v>
      </c>
      <c r="N71" s="3">
        <v>3</v>
      </c>
      <c r="O71" s="3">
        <v>2</v>
      </c>
      <c r="P71" s="7">
        <f t="shared" si="10"/>
        <v>4</v>
      </c>
      <c r="Q71" s="4">
        <f t="shared" si="11"/>
        <v>0.5652173913043478</v>
      </c>
      <c r="R71" s="2" t="s">
        <v>40</v>
      </c>
      <c r="S71" s="6">
        <f t="shared" si="12"/>
        <v>5.4139311449159315</v>
      </c>
      <c r="T71" s="2">
        <f t="shared" si="13"/>
        <v>1.8463490105897171</v>
      </c>
      <c r="U71" s="2" t="str">
        <f t="shared" si="14"/>
        <v>Not significant</v>
      </c>
    </row>
    <row r="72" spans="1:21" ht="11.25">
      <c r="A72" s="1" t="s">
        <v>22</v>
      </c>
      <c r="B72" s="7">
        <v>6.4</v>
      </c>
      <c r="C72" s="3"/>
      <c r="D72" s="3"/>
      <c r="E72" s="3">
        <v>6</v>
      </c>
      <c r="F72" s="3">
        <v>3</v>
      </c>
      <c r="G72" s="3">
        <v>2</v>
      </c>
      <c r="H72" s="3">
        <v>2</v>
      </c>
      <c r="I72" s="3">
        <v>2</v>
      </c>
      <c r="J72" s="3">
        <v>2</v>
      </c>
      <c r="K72" s="3">
        <v>3</v>
      </c>
      <c r="L72" s="3">
        <v>2</v>
      </c>
      <c r="M72" s="3">
        <v>4</v>
      </c>
      <c r="N72" s="3">
        <v>2</v>
      </c>
      <c r="O72" s="3">
        <v>2</v>
      </c>
      <c r="P72" s="7">
        <f t="shared" si="10"/>
        <v>2.6</v>
      </c>
      <c r="Q72" s="4">
        <f t="shared" si="11"/>
        <v>0.59375</v>
      </c>
      <c r="R72" s="2" t="s">
        <v>40</v>
      </c>
      <c r="S72" s="6">
        <f t="shared" si="12"/>
        <v>3.766212970376301</v>
      </c>
      <c r="T72" s="2">
        <f t="shared" si="13"/>
        <v>1.8055971648066749</v>
      </c>
      <c r="U72" s="2" t="str">
        <f t="shared" si="14"/>
        <v>Not significant</v>
      </c>
    </row>
    <row r="73" spans="1:21" ht="11.25">
      <c r="A73" s="1" t="s">
        <v>28</v>
      </c>
      <c r="B73" s="7">
        <v>7</v>
      </c>
      <c r="C73" s="3"/>
      <c r="D73" s="3"/>
      <c r="E73" s="3">
        <v>9</v>
      </c>
      <c r="F73" s="3">
        <v>5</v>
      </c>
      <c r="G73" s="3">
        <v>10</v>
      </c>
      <c r="H73" s="3">
        <v>3</v>
      </c>
      <c r="I73" s="3">
        <v>8</v>
      </c>
      <c r="J73" s="3">
        <v>4</v>
      </c>
      <c r="K73" s="3">
        <v>2</v>
      </c>
      <c r="L73" s="3">
        <v>3</v>
      </c>
      <c r="M73" s="3">
        <v>5</v>
      </c>
      <c r="N73" s="3">
        <v>1</v>
      </c>
      <c r="O73" s="3">
        <v>2</v>
      </c>
      <c r="P73" s="7">
        <f t="shared" si="10"/>
        <v>2.6</v>
      </c>
      <c r="Q73" s="4">
        <f t="shared" si="11"/>
        <v>0.6285714285714287</v>
      </c>
      <c r="R73" s="2" t="s">
        <v>41</v>
      </c>
      <c r="S73" s="6">
        <f t="shared" si="12"/>
        <v>4.119295436349079</v>
      </c>
      <c r="T73" s="2">
        <f t="shared" si="13"/>
        <v>2.8017638678484067</v>
      </c>
      <c r="U73" s="2" t="str">
        <f t="shared" si="14"/>
        <v>Not significant</v>
      </c>
    </row>
    <row r="74" spans="1:21" ht="11.25">
      <c r="A74" s="1" t="s">
        <v>18</v>
      </c>
      <c r="B74" s="7">
        <v>5</v>
      </c>
      <c r="C74" s="3"/>
      <c r="D74" s="3"/>
      <c r="E74" s="3">
        <v>6</v>
      </c>
      <c r="F74" s="3">
        <v>2</v>
      </c>
      <c r="G74" s="3">
        <v>1</v>
      </c>
      <c r="H74" s="3">
        <v>5</v>
      </c>
      <c r="I74" s="3">
        <v>4</v>
      </c>
      <c r="J74" s="3">
        <v>4</v>
      </c>
      <c r="K74" s="3">
        <v>2</v>
      </c>
      <c r="L74" s="3">
        <v>2</v>
      </c>
      <c r="M74" s="3">
        <v>1</v>
      </c>
      <c r="N74" s="3">
        <v>3</v>
      </c>
      <c r="O74" s="3">
        <v>0</v>
      </c>
      <c r="P74" s="7">
        <f t="shared" si="10"/>
        <v>1.6</v>
      </c>
      <c r="Q74" s="4">
        <f t="shared" si="11"/>
        <v>0.6799999999999999</v>
      </c>
      <c r="R74" s="2" t="s">
        <v>40</v>
      </c>
      <c r="S74" s="6">
        <f t="shared" si="12"/>
        <v>2.942353883106485</v>
      </c>
      <c r="T74" s="2">
        <f t="shared" si="13"/>
        <v>3.0620279189337856</v>
      </c>
      <c r="U74" s="2" t="str">
        <f t="shared" si="14"/>
        <v>Not significant</v>
      </c>
    </row>
    <row r="75" spans="1:21" ht="11.25">
      <c r="A75" s="1" t="s">
        <v>15</v>
      </c>
      <c r="B75" s="7">
        <v>8.6</v>
      </c>
      <c r="C75" s="3"/>
      <c r="D75" s="3"/>
      <c r="E75" s="3">
        <v>10</v>
      </c>
      <c r="F75" s="3">
        <v>2</v>
      </c>
      <c r="G75" s="3">
        <v>4</v>
      </c>
      <c r="H75" s="3">
        <v>2</v>
      </c>
      <c r="I75" s="3">
        <v>7</v>
      </c>
      <c r="J75" s="3">
        <v>4</v>
      </c>
      <c r="K75" s="3">
        <v>3</v>
      </c>
      <c r="L75" s="3">
        <v>2</v>
      </c>
      <c r="M75" s="3">
        <v>4</v>
      </c>
      <c r="N75" s="3">
        <v>1</v>
      </c>
      <c r="O75" s="3">
        <v>3</v>
      </c>
      <c r="P75" s="7">
        <f t="shared" si="10"/>
        <v>2.6</v>
      </c>
      <c r="Q75" s="4">
        <f t="shared" si="11"/>
        <v>0.6976744186046512</v>
      </c>
      <c r="R75" s="2" t="s">
        <v>42</v>
      </c>
      <c r="S75" s="6">
        <f t="shared" si="12"/>
        <v>5.060848678943154</v>
      </c>
      <c r="T75" s="2">
        <f t="shared" si="13"/>
        <v>5.982965115962409</v>
      </c>
      <c r="U75" s="2" t="str">
        <f t="shared" si="14"/>
        <v>Significant</v>
      </c>
    </row>
    <row r="76" spans="1:21" ht="11.25">
      <c r="A76" s="1" t="s">
        <v>29</v>
      </c>
      <c r="B76" s="7">
        <v>6.4</v>
      </c>
      <c r="C76" s="3"/>
      <c r="D76" s="3"/>
      <c r="E76" s="3">
        <v>3</v>
      </c>
      <c r="F76" s="3">
        <v>4</v>
      </c>
      <c r="G76" s="3">
        <v>3</v>
      </c>
      <c r="H76" s="3">
        <v>3</v>
      </c>
      <c r="I76" s="3">
        <v>5</v>
      </c>
      <c r="J76" s="3">
        <v>2</v>
      </c>
      <c r="K76" s="3">
        <v>2</v>
      </c>
      <c r="L76" s="3">
        <v>1</v>
      </c>
      <c r="M76" s="3">
        <v>2</v>
      </c>
      <c r="N76" s="3">
        <v>1</v>
      </c>
      <c r="O76" s="3">
        <v>1</v>
      </c>
      <c r="P76" s="7">
        <f t="shared" si="10"/>
        <v>1.4</v>
      </c>
      <c r="Q76" s="4">
        <f t="shared" si="11"/>
        <v>0.78125</v>
      </c>
      <c r="R76" s="2" t="s">
        <v>42</v>
      </c>
      <c r="S76" s="6">
        <f t="shared" si="12"/>
        <v>3.766212970376301</v>
      </c>
      <c r="T76" s="2">
        <f t="shared" si="13"/>
        <v>7.433148185214838</v>
      </c>
      <c r="U76" s="2" t="str">
        <f t="shared" si="14"/>
        <v>Significant</v>
      </c>
    </row>
    <row r="77" spans="1:19" ht="11.25">
      <c r="A77" s="1" t="s">
        <v>33</v>
      </c>
      <c r="B77" s="7">
        <v>249.8</v>
      </c>
      <c r="C77" s="5">
        <v>298</v>
      </c>
      <c r="D77" s="3">
        <v>280</v>
      </c>
      <c r="E77" s="3">
        <v>272</v>
      </c>
      <c r="F77" s="3">
        <v>216</v>
      </c>
      <c r="G77" s="3">
        <v>214</v>
      </c>
      <c r="H77" s="3">
        <v>231</v>
      </c>
      <c r="I77" s="3">
        <v>222</v>
      </c>
      <c r="J77" s="3">
        <v>204</v>
      </c>
      <c r="K77" s="3">
        <v>184</v>
      </c>
      <c r="L77" s="3">
        <v>126</v>
      </c>
      <c r="M77" s="3">
        <v>159</v>
      </c>
      <c r="N77" s="3">
        <v>134</v>
      </c>
      <c r="O77" s="3">
        <v>132</v>
      </c>
      <c r="P77" s="7">
        <f t="shared" si="10"/>
        <v>147</v>
      </c>
      <c r="Q77" s="4">
        <f t="shared" si="11"/>
        <v>0.411529223378703</v>
      </c>
      <c r="S77" s="6"/>
    </row>
    <row r="78" spans="1:15" ht="11.25">
      <c r="A78" s="1" t="s">
        <v>37</v>
      </c>
      <c r="D78" s="4">
        <f aca="true" t="shared" si="15" ref="D78:O78">(C77-D77)/C77</f>
        <v>0.06040268456375839</v>
      </c>
      <c r="E78" s="4">
        <f t="shared" si="15"/>
        <v>0.02857142857142857</v>
      </c>
      <c r="F78" s="4">
        <f t="shared" si="15"/>
        <v>0.20588235294117646</v>
      </c>
      <c r="G78" s="4">
        <f t="shared" si="15"/>
        <v>0.009259259259259259</v>
      </c>
      <c r="H78" s="4">
        <f t="shared" si="15"/>
        <v>-0.0794392523364486</v>
      </c>
      <c r="I78" s="4">
        <f t="shared" si="15"/>
        <v>0.03896103896103896</v>
      </c>
      <c r="J78" s="4">
        <f t="shared" si="15"/>
        <v>0.08108108108108109</v>
      </c>
      <c r="K78" s="4">
        <f t="shared" si="15"/>
        <v>0.09803921568627451</v>
      </c>
      <c r="L78" s="4">
        <f t="shared" si="15"/>
        <v>0.31521739130434784</v>
      </c>
      <c r="M78" s="4">
        <f t="shared" si="15"/>
        <v>-0.2619047619047619</v>
      </c>
      <c r="N78" s="4">
        <f t="shared" si="15"/>
        <v>0.15723270440251572</v>
      </c>
      <c r="O78" s="4">
        <f t="shared" si="15"/>
        <v>0.014925373134328358</v>
      </c>
    </row>
    <row r="79" spans="1:21" ht="11.25">
      <c r="A79" s="1" t="s">
        <v>41</v>
      </c>
      <c r="B79" s="2">
        <f>SUMIF($R$44:$R$76,$A79,B$44:B$76)</f>
        <v>105.20000000000002</v>
      </c>
      <c r="D79" s="4"/>
      <c r="E79" s="2">
        <f aca="true" t="shared" si="16" ref="E79:P81">SUMIF($R$44:$R$76,$A79,E$44:E$76)</f>
        <v>121</v>
      </c>
      <c r="F79" s="2">
        <f t="shared" si="16"/>
        <v>106</v>
      </c>
      <c r="G79" s="2">
        <f t="shared" si="16"/>
        <v>104</v>
      </c>
      <c r="H79" s="2">
        <f t="shared" si="16"/>
        <v>112</v>
      </c>
      <c r="I79" s="2">
        <f t="shared" si="16"/>
        <v>97</v>
      </c>
      <c r="J79" s="2">
        <f t="shared" si="16"/>
        <v>89</v>
      </c>
      <c r="K79" s="2">
        <f t="shared" si="16"/>
        <v>80</v>
      </c>
      <c r="L79" s="2">
        <f t="shared" si="16"/>
        <v>57</v>
      </c>
      <c r="M79" s="2">
        <f t="shared" si="16"/>
        <v>80</v>
      </c>
      <c r="N79" s="2">
        <f t="shared" si="16"/>
        <v>61</v>
      </c>
      <c r="O79" s="2">
        <f t="shared" si="16"/>
        <v>55</v>
      </c>
      <c r="P79" s="2">
        <f t="shared" si="16"/>
        <v>66.6</v>
      </c>
      <c r="Q79" s="4">
        <f>(B79-P79)/B79</f>
        <v>0.3669201520912549</v>
      </c>
      <c r="R79" s="2" t="s">
        <v>41</v>
      </c>
      <c r="S79" s="6">
        <f>B79*(1-$Q$77)</f>
        <v>61.90712570056046</v>
      </c>
      <c r="T79" s="2">
        <f>((P79-S79)^2)/S79*5</f>
        <v>1.7787184383962407</v>
      </c>
      <c r="U79" s="2" t="str">
        <f>IF(T79&gt;3.84,"Significant","Not significant")</f>
        <v>Not significant</v>
      </c>
    </row>
    <row r="80" spans="1:21" ht="11.25">
      <c r="A80" s="1" t="s">
        <v>40</v>
      </c>
      <c r="B80" s="2">
        <f>SUMIF($R$44:$R$76,$A80,B$44:B$76)</f>
        <v>65</v>
      </c>
      <c r="D80" s="4"/>
      <c r="E80" s="2">
        <f t="shared" si="16"/>
        <v>63</v>
      </c>
      <c r="F80" s="2">
        <f t="shared" si="16"/>
        <v>57</v>
      </c>
      <c r="G80" s="2">
        <f t="shared" si="16"/>
        <v>53</v>
      </c>
      <c r="H80" s="2">
        <f t="shared" si="16"/>
        <v>62</v>
      </c>
      <c r="I80" s="2">
        <f t="shared" si="16"/>
        <v>60</v>
      </c>
      <c r="J80" s="2">
        <f t="shared" si="16"/>
        <v>60</v>
      </c>
      <c r="K80" s="2">
        <f t="shared" si="16"/>
        <v>43</v>
      </c>
      <c r="L80" s="2">
        <f t="shared" si="16"/>
        <v>25</v>
      </c>
      <c r="M80" s="2">
        <f t="shared" si="16"/>
        <v>33</v>
      </c>
      <c r="N80" s="2">
        <f t="shared" si="16"/>
        <v>31</v>
      </c>
      <c r="O80" s="2">
        <f t="shared" si="16"/>
        <v>31</v>
      </c>
      <c r="P80" s="2">
        <f t="shared" si="16"/>
        <v>32.6</v>
      </c>
      <c r="Q80" s="4">
        <f>(B80-P80)/B80</f>
        <v>0.49846153846153846</v>
      </c>
      <c r="R80" s="2" t="s">
        <v>40</v>
      </c>
      <c r="S80" s="6">
        <f>B80*(1-$Q$77)</f>
        <v>38.25060048038431</v>
      </c>
      <c r="T80" s="2">
        <f>((P80-S80)^2)/S80*5</f>
        <v>4.17369732604503</v>
      </c>
      <c r="U80" s="2" t="str">
        <f>IF(T80&gt;3.84,"Significant","Not significant")</f>
        <v>Significant</v>
      </c>
    </row>
    <row r="81" spans="1:21" ht="11.25">
      <c r="A81" s="1" t="s">
        <v>42</v>
      </c>
      <c r="B81" s="2">
        <f>SUMIF($R$44:$R$76,$A81,B$44:B$76)</f>
        <v>79.6</v>
      </c>
      <c r="D81" s="4"/>
      <c r="E81" s="2">
        <f t="shared" si="16"/>
        <v>88</v>
      </c>
      <c r="F81" s="2">
        <f t="shared" si="16"/>
        <v>53</v>
      </c>
      <c r="G81" s="2">
        <f t="shared" si="16"/>
        <v>57</v>
      </c>
      <c r="H81" s="2">
        <f t="shared" si="16"/>
        <v>57</v>
      </c>
      <c r="I81" s="2">
        <f t="shared" si="16"/>
        <v>65</v>
      </c>
      <c r="J81" s="2">
        <f t="shared" si="16"/>
        <v>55</v>
      </c>
      <c r="K81" s="2">
        <f t="shared" si="16"/>
        <v>61</v>
      </c>
      <c r="L81" s="2">
        <f t="shared" si="16"/>
        <v>44</v>
      </c>
      <c r="M81" s="2">
        <f t="shared" si="16"/>
        <v>46</v>
      </c>
      <c r="N81" s="2">
        <f t="shared" si="16"/>
        <v>42</v>
      </c>
      <c r="O81" s="2">
        <f t="shared" si="16"/>
        <v>46</v>
      </c>
      <c r="P81" s="2">
        <f t="shared" si="16"/>
        <v>47.8</v>
      </c>
      <c r="Q81" s="4">
        <f>(B81-P81)/B81</f>
        <v>0.39949748743718594</v>
      </c>
      <c r="R81" s="2" t="s">
        <v>42</v>
      </c>
      <c r="S81" s="6">
        <f>B81*(1-$Q$77)</f>
        <v>46.84227381905524</v>
      </c>
      <c r="T81" s="2">
        <f>((P81-S81)^2)/S81*5</f>
        <v>0.0979072281172981</v>
      </c>
      <c r="U81" s="2" t="str">
        <f>IF(T81&gt;3.84,"Significant","Not significant")</f>
        <v>Not significant</v>
      </c>
    </row>
    <row r="83" ht="11.25">
      <c r="A83" s="1" t="s">
        <v>49</v>
      </c>
    </row>
    <row r="84" spans="1:21" ht="11.25">
      <c r="A84" s="1" t="s">
        <v>34</v>
      </c>
      <c r="B84" s="2" t="s">
        <v>36</v>
      </c>
      <c r="C84" s="2">
        <v>2001</v>
      </c>
      <c r="D84" s="2">
        <v>2002</v>
      </c>
      <c r="E84" s="2">
        <v>2003</v>
      </c>
      <c r="F84" s="2">
        <v>2004</v>
      </c>
      <c r="G84" s="2">
        <v>2005</v>
      </c>
      <c r="H84" s="2">
        <v>2006</v>
      </c>
      <c r="I84" s="2">
        <v>2007</v>
      </c>
      <c r="J84" s="2">
        <v>2008</v>
      </c>
      <c r="K84" s="2">
        <v>2009</v>
      </c>
      <c r="L84" s="2">
        <v>2010</v>
      </c>
      <c r="M84" s="2">
        <v>2011</v>
      </c>
      <c r="N84" s="2">
        <v>2012</v>
      </c>
      <c r="O84" s="2">
        <v>2013</v>
      </c>
      <c r="P84" s="2" t="s">
        <v>48</v>
      </c>
      <c r="Q84" s="2" t="s">
        <v>35</v>
      </c>
      <c r="R84" s="2" t="s">
        <v>43</v>
      </c>
      <c r="S84" s="2" t="s">
        <v>45</v>
      </c>
      <c r="T84" s="2" t="s">
        <v>44</v>
      </c>
      <c r="U84" s="2" t="s">
        <v>47</v>
      </c>
    </row>
    <row r="85" spans="1:21" ht="11.25">
      <c r="A85" s="1" t="s">
        <v>31</v>
      </c>
      <c r="B85" s="7">
        <v>1209.2</v>
      </c>
      <c r="C85" s="3"/>
      <c r="D85" s="3"/>
      <c r="E85" s="3">
        <v>1057</v>
      </c>
      <c r="F85" s="3">
        <v>991</v>
      </c>
      <c r="G85" s="3">
        <v>1004</v>
      </c>
      <c r="H85" s="3">
        <v>916</v>
      </c>
      <c r="I85" s="3">
        <v>969</v>
      </c>
      <c r="J85" s="3">
        <v>1103</v>
      </c>
      <c r="K85" s="3">
        <v>892</v>
      </c>
      <c r="L85" s="3">
        <v>970</v>
      </c>
      <c r="M85" s="3">
        <v>945</v>
      </c>
      <c r="N85" s="3">
        <v>1195</v>
      </c>
      <c r="O85" s="3">
        <v>1020</v>
      </c>
      <c r="P85" s="7">
        <f aca="true" t="shared" si="17" ref="P85:P118">AVERAGE(K85:O85)</f>
        <v>1004.4</v>
      </c>
      <c r="Q85" s="4">
        <f aca="true" t="shared" si="18" ref="Q85:Q118">(B85-P85)/B85</f>
        <v>0.16936817730731066</v>
      </c>
      <c r="R85" s="2" t="s">
        <v>42</v>
      </c>
      <c r="S85" s="6">
        <f aca="true" t="shared" si="19" ref="S85:S117">B85*(1-$Q$118)</f>
        <v>752.3101704858892</v>
      </c>
      <c r="T85" s="2">
        <f aca="true" t="shared" si="20" ref="T85:T117">((P85-S85)^2)/S85*5</f>
        <v>422.36091334116423</v>
      </c>
      <c r="U85" s="2" t="str">
        <f aca="true" t="shared" si="21" ref="U85:U117">IF(T85&gt;3.84,"Significant","Not significant")</f>
        <v>Significant</v>
      </c>
    </row>
    <row r="86" spans="1:21" ht="11.25">
      <c r="A86" s="1" t="s">
        <v>25</v>
      </c>
      <c r="B86" s="7">
        <v>475.6</v>
      </c>
      <c r="C86" s="3"/>
      <c r="D86" s="3"/>
      <c r="E86" s="3">
        <v>328</v>
      </c>
      <c r="F86" s="3">
        <v>343</v>
      </c>
      <c r="G86" s="3">
        <v>351</v>
      </c>
      <c r="H86" s="3">
        <v>389</v>
      </c>
      <c r="I86" s="3">
        <v>381</v>
      </c>
      <c r="J86" s="3">
        <v>379</v>
      </c>
      <c r="K86" s="3">
        <v>343</v>
      </c>
      <c r="L86" s="3">
        <v>380</v>
      </c>
      <c r="M86" s="3">
        <v>409</v>
      </c>
      <c r="N86" s="3">
        <v>423</v>
      </c>
      <c r="O86" s="3">
        <v>345</v>
      </c>
      <c r="P86" s="7">
        <f t="shared" si="17"/>
        <v>380</v>
      </c>
      <c r="Q86" s="4">
        <f t="shared" si="18"/>
        <v>0.2010092514718251</v>
      </c>
      <c r="R86" s="2" t="s">
        <v>41</v>
      </c>
      <c r="S86" s="6">
        <f t="shared" si="19"/>
        <v>295.8970534924652</v>
      </c>
      <c r="T86" s="2">
        <f t="shared" si="20"/>
        <v>119.52308290608536</v>
      </c>
      <c r="U86" s="2" t="str">
        <f t="shared" si="21"/>
        <v>Significant</v>
      </c>
    </row>
    <row r="87" spans="1:21" ht="11.25">
      <c r="A87" s="1" t="s">
        <v>10</v>
      </c>
      <c r="B87" s="7">
        <v>1171</v>
      </c>
      <c r="C87" s="3"/>
      <c r="D87" s="3"/>
      <c r="E87" s="3">
        <v>1203</v>
      </c>
      <c r="F87" s="3">
        <v>997</v>
      </c>
      <c r="G87" s="3">
        <v>806</v>
      </c>
      <c r="H87" s="3">
        <v>885</v>
      </c>
      <c r="I87" s="3">
        <v>789</v>
      </c>
      <c r="J87" s="3">
        <v>743</v>
      </c>
      <c r="K87" s="3">
        <v>929</v>
      </c>
      <c r="L87" s="3">
        <v>984</v>
      </c>
      <c r="M87" s="3">
        <v>915</v>
      </c>
      <c r="N87" s="3">
        <v>890</v>
      </c>
      <c r="O87" s="3">
        <v>918</v>
      </c>
      <c r="P87" s="7">
        <f t="shared" si="17"/>
        <v>927.2</v>
      </c>
      <c r="Q87" s="4">
        <f t="shared" si="18"/>
        <v>0.208198121263877</v>
      </c>
      <c r="R87" s="2" t="s">
        <v>42</v>
      </c>
      <c r="S87" s="6">
        <f t="shared" si="19"/>
        <v>728.5438386031891</v>
      </c>
      <c r="T87" s="2">
        <f t="shared" si="20"/>
        <v>270.8434851125721</v>
      </c>
      <c r="U87" s="2" t="str">
        <f t="shared" si="21"/>
        <v>Significant</v>
      </c>
    </row>
    <row r="88" spans="1:21" ht="11.25">
      <c r="A88" s="1" t="s">
        <v>9</v>
      </c>
      <c r="B88" s="7">
        <v>1307</v>
      </c>
      <c r="C88" s="3"/>
      <c r="D88" s="3"/>
      <c r="E88" s="3">
        <v>1138</v>
      </c>
      <c r="F88" s="3">
        <v>1061</v>
      </c>
      <c r="G88" s="3">
        <v>1026</v>
      </c>
      <c r="H88" s="3">
        <v>877</v>
      </c>
      <c r="I88" s="3">
        <v>937</v>
      </c>
      <c r="J88" s="3">
        <v>978</v>
      </c>
      <c r="K88" s="3">
        <v>922</v>
      </c>
      <c r="L88" s="3">
        <v>898</v>
      </c>
      <c r="M88" s="3">
        <v>872</v>
      </c>
      <c r="N88" s="3">
        <v>989</v>
      </c>
      <c r="O88" s="3">
        <v>890</v>
      </c>
      <c r="P88" s="7">
        <f t="shared" si="17"/>
        <v>914.2</v>
      </c>
      <c r="Q88" s="4">
        <f t="shared" si="18"/>
        <v>0.3005355776587605</v>
      </c>
      <c r="R88" s="2" t="s">
        <v>42</v>
      </c>
      <c r="S88" s="6">
        <f t="shared" si="19"/>
        <v>813.1569573478806</v>
      </c>
      <c r="T88" s="2">
        <f t="shared" si="20"/>
        <v>62.77814126867371</v>
      </c>
      <c r="U88" s="2" t="str">
        <f t="shared" si="21"/>
        <v>Significant</v>
      </c>
    </row>
    <row r="89" spans="1:21" ht="11.25">
      <c r="A89" s="1" t="s">
        <v>19</v>
      </c>
      <c r="B89" s="7">
        <v>1308.4</v>
      </c>
      <c r="C89" s="3"/>
      <c r="D89" s="3"/>
      <c r="E89" s="3">
        <v>1115</v>
      </c>
      <c r="F89" s="3">
        <v>952</v>
      </c>
      <c r="G89" s="3">
        <v>1033</v>
      </c>
      <c r="H89" s="3">
        <v>1011</v>
      </c>
      <c r="I89" s="3">
        <v>1005</v>
      </c>
      <c r="J89" s="3">
        <v>1077</v>
      </c>
      <c r="K89" s="3">
        <v>946</v>
      </c>
      <c r="L89" s="3">
        <v>911</v>
      </c>
      <c r="M89" s="3">
        <v>908</v>
      </c>
      <c r="N89" s="3">
        <v>924</v>
      </c>
      <c r="O89" s="3">
        <v>830</v>
      </c>
      <c r="P89" s="7">
        <f t="shared" si="17"/>
        <v>903.8</v>
      </c>
      <c r="Q89" s="4">
        <f t="shared" si="18"/>
        <v>0.30923265056557636</v>
      </c>
      <c r="R89" s="2" t="s">
        <v>42</v>
      </c>
      <c r="S89" s="6">
        <f t="shared" si="19"/>
        <v>814.0279747467231</v>
      </c>
      <c r="T89" s="2">
        <f t="shared" si="20"/>
        <v>49.50085726834182</v>
      </c>
      <c r="U89" s="2" t="str">
        <f t="shared" si="21"/>
        <v>Significant</v>
      </c>
    </row>
    <row r="90" spans="1:21" ht="11.25">
      <c r="A90" s="1" t="s">
        <v>15</v>
      </c>
      <c r="B90" s="7">
        <v>1299.4</v>
      </c>
      <c r="C90" s="3"/>
      <c r="D90" s="3"/>
      <c r="E90" s="3">
        <v>1132</v>
      </c>
      <c r="F90" s="3">
        <v>908</v>
      </c>
      <c r="G90" s="3">
        <v>815</v>
      </c>
      <c r="H90" s="3">
        <v>736</v>
      </c>
      <c r="I90" s="3">
        <v>667</v>
      </c>
      <c r="J90" s="3">
        <v>681</v>
      </c>
      <c r="K90" s="3">
        <v>811</v>
      </c>
      <c r="L90" s="3">
        <v>833</v>
      </c>
      <c r="M90" s="3">
        <v>985</v>
      </c>
      <c r="N90" s="3">
        <v>872</v>
      </c>
      <c r="O90" s="3">
        <v>860</v>
      </c>
      <c r="P90" s="7">
        <f t="shared" si="17"/>
        <v>872.2</v>
      </c>
      <c r="Q90" s="4">
        <f t="shared" si="18"/>
        <v>0.32876712328767127</v>
      </c>
      <c r="R90" s="2" t="s">
        <v>42</v>
      </c>
      <c r="S90" s="6">
        <f t="shared" si="19"/>
        <v>808.4285771827361</v>
      </c>
      <c r="T90" s="2">
        <f t="shared" si="20"/>
        <v>25.152465430591732</v>
      </c>
      <c r="U90" s="2" t="str">
        <f t="shared" si="21"/>
        <v>Significant</v>
      </c>
    </row>
    <row r="91" spans="1:21" ht="11.25">
      <c r="A91" s="1" t="s">
        <v>0</v>
      </c>
      <c r="B91" s="7">
        <v>2041.6</v>
      </c>
      <c r="C91" s="3"/>
      <c r="D91" s="3"/>
      <c r="E91" s="3">
        <v>1658</v>
      </c>
      <c r="F91" s="3">
        <v>1570</v>
      </c>
      <c r="G91" s="3">
        <v>1356</v>
      </c>
      <c r="H91" s="3">
        <v>1347</v>
      </c>
      <c r="I91" s="3">
        <v>1392</v>
      </c>
      <c r="J91" s="3">
        <v>1222</v>
      </c>
      <c r="K91" s="3">
        <v>1403</v>
      </c>
      <c r="L91" s="3">
        <v>1520</v>
      </c>
      <c r="M91" s="3">
        <v>1382</v>
      </c>
      <c r="N91" s="3">
        <v>1262</v>
      </c>
      <c r="O91" s="3">
        <v>1228</v>
      </c>
      <c r="P91" s="7">
        <f t="shared" si="17"/>
        <v>1359</v>
      </c>
      <c r="Q91" s="4">
        <f t="shared" si="18"/>
        <v>0.3343456112852664</v>
      </c>
      <c r="R91" s="2" t="s">
        <v>41</v>
      </c>
      <c r="S91" s="6">
        <f t="shared" si="19"/>
        <v>1270.1922296261919</v>
      </c>
      <c r="T91" s="2">
        <f t="shared" si="20"/>
        <v>31.045773603449234</v>
      </c>
      <c r="U91" s="2" t="str">
        <f t="shared" si="21"/>
        <v>Significant</v>
      </c>
    </row>
    <row r="92" spans="1:21" ht="11.25">
      <c r="A92" s="1" t="s">
        <v>27</v>
      </c>
      <c r="B92" s="7">
        <v>1079.4</v>
      </c>
      <c r="C92" s="3"/>
      <c r="D92" s="3"/>
      <c r="E92" s="3">
        <v>908</v>
      </c>
      <c r="F92" s="3">
        <v>874</v>
      </c>
      <c r="G92" s="3">
        <v>839</v>
      </c>
      <c r="H92" s="3">
        <v>724</v>
      </c>
      <c r="I92" s="3">
        <v>765</v>
      </c>
      <c r="J92" s="3">
        <v>675</v>
      </c>
      <c r="K92" s="3">
        <v>722</v>
      </c>
      <c r="L92" s="3">
        <v>690</v>
      </c>
      <c r="M92" s="3">
        <v>772</v>
      </c>
      <c r="N92" s="3">
        <v>725</v>
      </c>
      <c r="O92" s="3">
        <v>678</v>
      </c>
      <c r="P92" s="7">
        <f t="shared" si="17"/>
        <v>717.4</v>
      </c>
      <c r="Q92" s="4">
        <f t="shared" si="18"/>
        <v>0.33537150268667787</v>
      </c>
      <c r="R92" s="2" t="s">
        <v>40</v>
      </c>
      <c r="S92" s="6">
        <f t="shared" si="19"/>
        <v>671.5544145074999</v>
      </c>
      <c r="T92" s="2">
        <f t="shared" si="20"/>
        <v>15.648900995547383</v>
      </c>
      <c r="U92" s="2" t="str">
        <f t="shared" si="21"/>
        <v>Significant</v>
      </c>
    </row>
    <row r="93" spans="1:21" ht="11.25">
      <c r="A93" s="1" t="s">
        <v>23</v>
      </c>
      <c r="B93" s="7">
        <v>1556.4</v>
      </c>
      <c r="C93" s="3"/>
      <c r="D93" s="3"/>
      <c r="E93" s="3">
        <v>1174</v>
      </c>
      <c r="F93" s="3">
        <v>1203</v>
      </c>
      <c r="G93" s="3">
        <v>981</v>
      </c>
      <c r="H93" s="3">
        <v>905</v>
      </c>
      <c r="I93" s="3">
        <v>915</v>
      </c>
      <c r="J93" s="3">
        <v>891</v>
      </c>
      <c r="K93" s="3">
        <v>932</v>
      </c>
      <c r="L93" s="3">
        <v>1024</v>
      </c>
      <c r="M93" s="3">
        <v>1058</v>
      </c>
      <c r="N93" s="3">
        <v>1122</v>
      </c>
      <c r="O93" s="3">
        <v>1003</v>
      </c>
      <c r="P93" s="7">
        <f t="shared" si="17"/>
        <v>1027.8</v>
      </c>
      <c r="Q93" s="4">
        <f t="shared" si="18"/>
        <v>0.3396299151888975</v>
      </c>
      <c r="R93" s="2" t="s">
        <v>40</v>
      </c>
      <c r="S93" s="6">
        <f t="shared" si="19"/>
        <v>968.3224853988075</v>
      </c>
      <c r="T93" s="2">
        <f t="shared" si="20"/>
        <v>18.266511397172046</v>
      </c>
      <c r="U93" s="2" t="str">
        <f t="shared" si="21"/>
        <v>Significant</v>
      </c>
    </row>
    <row r="94" spans="1:21" ht="11.25">
      <c r="A94" s="1" t="s">
        <v>28</v>
      </c>
      <c r="B94" s="7">
        <v>1175.6</v>
      </c>
      <c r="C94" s="3"/>
      <c r="D94" s="3"/>
      <c r="E94" s="3">
        <v>842</v>
      </c>
      <c r="F94" s="3">
        <v>741</v>
      </c>
      <c r="G94" s="3">
        <v>889</v>
      </c>
      <c r="H94" s="3">
        <v>813</v>
      </c>
      <c r="I94" s="3">
        <v>794</v>
      </c>
      <c r="J94" s="3">
        <v>829</v>
      </c>
      <c r="K94" s="3">
        <v>765</v>
      </c>
      <c r="L94" s="3">
        <v>792</v>
      </c>
      <c r="M94" s="3">
        <v>802</v>
      </c>
      <c r="N94" s="3">
        <v>732</v>
      </c>
      <c r="O94" s="3">
        <v>725</v>
      </c>
      <c r="P94" s="7">
        <f t="shared" si="17"/>
        <v>763.2</v>
      </c>
      <c r="Q94" s="4">
        <f t="shared" si="18"/>
        <v>0.35079959169785635</v>
      </c>
      <c r="R94" s="2" t="s">
        <v>41</v>
      </c>
      <c r="S94" s="6">
        <f t="shared" si="19"/>
        <v>731.4057529136712</v>
      </c>
      <c r="T94" s="2">
        <f t="shared" si="20"/>
        <v>6.910488082432704</v>
      </c>
      <c r="U94" s="2" t="str">
        <f t="shared" si="21"/>
        <v>Significant</v>
      </c>
    </row>
    <row r="95" spans="1:21" ht="11.25">
      <c r="A95" s="1" t="s">
        <v>20</v>
      </c>
      <c r="B95" s="7">
        <v>1386.8</v>
      </c>
      <c r="C95" s="3"/>
      <c r="D95" s="3"/>
      <c r="E95" s="3">
        <v>1287</v>
      </c>
      <c r="F95" s="3">
        <v>1132</v>
      </c>
      <c r="G95" s="3">
        <v>1034</v>
      </c>
      <c r="H95" s="3">
        <v>905</v>
      </c>
      <c r="I95" s="3">
        <v>785</v>
      </c>
      <c r="J95" s="3">
        <v>837</v>
      </c>
      <c r="K95" s="3">
        <v>768</v>
      </c>
      <c r="L95" s="3">
        <v>938</v>
      </c>
      <c r="M95" s="3">
        <v>946</v>
      </c>
      <c r="N95" s="3">
        <v>894</v>
      </c>
      <c r="O95" s="3">
        <v>798</v>
      </c>
      <c r="P95" s="7">
        <f t="shared" si="17"/>
        <v>868.8</v>
      </c>
      <c r="Q95" s="4">
        <f t="shared" si="18"/>
        <v>0.37352177675223536</v>
      </c>
      <c r="R95" s="2" t="s">
        <v>40</v>
      </c>
      <c r="S95" s="6">
        <f t="shared" si="19"/>
        <v>862.804949081898</v>
      </c>
      <c r="T95" s="2">
        <f t="shared" si="20"/>
        <v>0.2082778706176801</v>
      </c>
      <c r="U95" s="2" t="str">
        <f t="shared" si="21"/>
        <v>Not significant</v>
      </c>
    </row>
    <row r="96" spans="1:21" ht="11.25">
      <c r="A96" s="1" t="s">
        <v>32</v>
      </c>
      <c r="B96" s="7">
        <v>1198</v>
      </c>
      <c r="C96" s="3"/>
      <c r="D96" s="3"/>
      <c r="E96" s="3">
        <v>1077</v>
      </c>
      <c r="F96" s="3">
        <v>895</v>
      </c>
      <c r="G96" s="3">
        <v>918</v>
      </c>
      <c r="H96" s="3">
        <v>905</v>
      </c>
      <c r="I96" s="3">
        <v>839</v>
      </c>
      <c r="J96" s="3">
        <v>927</v>
      </c>
      <c r="K96" s="3">
        <v>736</v>
      </c>
      <c r="L96" s="3">
        <v>786</v>
      </c>
      <c r="M96" s="3">
        <v>813</v>
      </c>
      <c r="N96" s="3">
        <v>730</v>
      </c>
      <c r="O96" s="3">
        <v>634</v>
      </c>
      <c r="P96" s="7">
        <f t="shared" si="17"/>
        <v>739.8</v>
      </c>
      <c r="Q96" s="4">
        <f t="shared" si="18"/>
        <v>0.3824707846410685</v>
      </c>
      <c r="R96" s="2" t="s">
        <v>42</v>
      </c>
      <c r="S96" s="6">
        <f t="shared" si="19"/>
        <v>745.3420312951499</v>
      </c>
      <c r="T96" s="2">
        <f t="shared" si="20"/>
        <v>0.2060403786906462</v>
      </c>
      <c r="U96" s="2" t="str">
        <f t="shared" si="21"/>
        <v>Not significant</v>
      </c>
    </row>
    <row r="97" spans="1:21" ht="11.25">
      <c r="A97" s="1" t="s">
        <v>17</v>
      </c>
      <c r="B97" s="7">
        <v>1596.4</v>
      </c>
      <c r="C97" s="3"/>
      <c r="D97" s="3"/>
      <c r="E97" s="3">
        <v>1439</v>
      </c>
      <c r="F97" s="3">
        <v>1257</v>
      </c>
      <c r="G97" s="3">
        <v>1087</v>
      </c>
      <c r="H97" s="3">
        <v>1019</v>
      </c>
      <c r="I97" s="3">
        <v>880</v>
      </c>
      <c r="J97" s="3">
        <v>880</v>
      </c>
      <c r="K97" s="3">
        <v>972</v>
      </c>
      <c r="L97" s="3">
        <v>938</v>
      </c>
      <c r="M97" s="3">
        <v>1064</v>
      </c>
      <c r="N97" s="3">
        <v>998</v>
      </c>
      <c r="O97" s="3">
        <v>940</v>
      </c>
      <c r="P97" s="7">
        <f t="shared" si="17"/>
        <v>982.4</v>
      </c>
      <c r="Q97" s="4">
        <f t="shared" si="18"/>
        <v>0.3846153846153847</v>
      </c>
      <c r="R97" s="2" t="s">
        <v>42</v>
      </c>
      <c r="S97" s="6">
        <f t="shared" si="19"/>
        <v>993.208696794305</v>
      </c>
      <c r="T97" s="2">
        <f t="shared" si="20"/>
        <v>0.5881338271014656</v>
      </c>
      <c r="U97" s="2" t="str">
        <f t="shared" si="21"/>
        <v>Not significant</v>
      </c>
    </row>
    <row r="98" spans="1:21" ht="11.25">
      <c r="A98" s="1" t="s">
        <v>8</v>
      </c>
      <c r="B98" s="7">
        <v>1347</v>
      </c>
      <c r="C98" s="3"/>
      <c r="D98" s="3"/>
      <c r="E98" s="3">
        <v>1246</v>
      </c>
      <c r="F98" s="3">
        <v>1062</v>
      </c>
      <c r="G98" s="3">
        <v>941</v>
      </c>
      <c r="H98" s="3">
        <v>906</v>
      </c>
      <c r="I98" s="3">
        <v>954</v>
      </c>
      <c r="J98" s="3">
        <v>921</v>
      </c>
      <c r="K98" s="3">
        <v>872</v>
      </c>
      <c r="L98" s="3">
        <v>852</v>
      </c>
      <c r="M98" s="3">
        <v>928</v>
      </c>
      <c r="N98" s="3">
        <v>771</v>
      </c>
      <c r="O98" s="3">
        <v>689</v>
      </c>
      <c r="P98" s="7">
        <f t="shared" si="17"/>
        <v>822.4</v>
      </c>
      <c r="Q98" s="4">
        <f t="shared" si="18"/>
        <v>0.38945805493689684</v>
      </c>
      <c r="R98" s="2" t="s">
        <v>40</v>
      </c>
      <c r="S98" s="6">
        <f t="shared" si="19"/>
        <v>838.043168743378</v>
      </c>
      <c r="T98" s="2">
        <f t="shared" si="20"/>
        <v>1.4600007342147658</v>
      </c>
      <c r="U98" s="2" t="str">
        <f t="shared" si="21"/>
        <v>Not significant</v>
      </c>
    </row>
    <row r="99" spans="1:21" ht="11.25">
      <c r="A99" s="1" t="s">
        <v>21</v>
      </c>
      <c r="B99" s="7">
        <v>1782.2</v>
      </c>
      <c r="C99" s="3"/>
      <c r="D99" s="3"/>
      <c r="E99" s="3">
        <v>1617</v>
      </c>
      <c r="F99" s="3">
        <v>1274</v>
      </c>
      <c r="G99" s="3">
        <v>1148</v>
      </c>
      <c r="H99" s="3">
        <v>1188</v>
      </c>
      <c r="I99" s="3">
        <v>1050</v>
      </c>
      <c r="J99" s="3">
        <v>1189</v>
      </c>
      <c r="K99" s="3">
        <v>1108</v>
      </c>
      <c r="L99" s="3">
        <v>1149</v>
      </c>
      <c r="M99" s="3">
        <v>1134</v>
      </c>
      <c r="N99" s="3">
        <v>1053</v>
      </c>
      <c r="O99" s="3">
        <v>992</v>
      </c>
      <c r="P99" s="7">
        <f t="shared" si="17"/>
        <v>1087.2</v>
      </c>
      <c r="Q99" s="4">
        <f t="shared" si="18"/>
        <v>0.3899674559533161</v>
      </c>
      <c r="R99" s="2" t="s">
        <v>42</v>
      </c>
      <c r="S99" s="6">
        <f t="shared" si="19"/>
        <v>1108.8051487263908</v>
      </c>
      <c r="T99" s="2">
        <f t="shared" si="20"/>
        <v>2.104889448004577</v>
      </c>
      <c r="U99" s="2" t="str">
        <f t="shared" si="21"/>
        <v>Not significant</v>
      </c>
    </row>
    <row r="100" spans="1:21" ht="11.25">
      <c r="A100" s="1" t="s">
        <v>5</v>
      </c>
      <c r="B100" s="7">
        <v>1879.2</v>
      </c>
      <c r="C100" s="3"/>
      <c r="D100" s="3"/>
      <c r="E100" s="3">
        <v>1482</v>
      </c>
      <c r="F100" s="3">
        <v>1394</v>
      </c>
      <c r="G100" s="3">
        <v>1412</v>
      </c>
      <c r="H100" s="3">
        <v>1213</v>
      </c>
      <c r="I100" s="3">
        <v>1145</v>
      </c>
      <c r="J100" s="3">
        <v>1129</v>
      </c>
      <c r="K100" s="3">
        <v>1142</v>
      </c>
      <c r="L100" s="3">
        <v>1122</v>
      </c>
      <c r="M100" s="3">
        <v>1231</v>
      </c>
      <c r="N100" s="3">
        <v>1140</v>
      </c>
      <c r="O100" s="3">
        <v>1092</v>
      </c>
      <c r="P100" s="7">
        <f t="shared" si="17"/>
        <v>1145.4</v>
      </c>
      <c r="Q100" s="4">
        <f t="shared" si="18"/>
        <v>0.390485312899106</v>
      </c>
      <c r="R100" s="2" t="s">
        <v>41</v>
      </c>
      <c r="S100" s="6">
        <f t="shared" si="19"/>
        <v>1169.1542113604723</v>
      </c>
      <c r="T100" s="2">
        <f t="shared" si="20"/>
        <v>2.4131228877899336</v>
      </c>
      <c r="U100" s="2" t="str">
        <f t="shared" si="21"/>
        <v>Not significant</v>
      </c>
    </row>
    <row r="101" spans="1:21" ht="11.25">
      <c r="A101" s="1" t="s">
        <v>7</v>
      </c>
      <c r="B101" s="7">
        <v>1739.4</v>
      </c>
      <c r="C101" s="3"/>
      <c r="D101" s="3"/>
      <c r="E101" s="3">
        <v>1525</v>
      </c>
      <c r="F101" s="3">
        <v>1449</v>
      </c>
      <c r="G101" s="3">
        <v>1205</v>
      </c>
      <c r="H101" s="3">
        <v>1054</v>
      </c>
      <c r="I101" s="3">
        <v>1030</v>
      </c>
      <c r="J101" s="3">
        <v>854</v>
      </c>
      <c r="K101" s="3">
        <v>1022</v>
      </c>
      <c r="L101" s="3">
        <v>1075</v>
      </c>
      <c r="M101" s="3">
        <v>1109</v>
      </c>
      <c r="N101" s="3">
        <v>1038</v>
      </c>
      <c r="O101" s="3">
        <v>1012</v>
      </c>
      <c r="P101" s="7">
        <f t="shared" si="17"/>
        <v>1051.2</v>
      </c>
      <c r="Q101" s="4">
        <f t="shared" si="18"/>
        <v>0.3956536736805795</v>
      </c>
      <c r="R101" s="2" t="s">
        <v>41</v>
      </c>
      <c r="S101" s="6">
        <f t="shared" si="19"/>
        <v>1082.1769025332085</v>
      </c>
      <c r="T101" s="2">
        <f t="shared" si="20"/>
        <v>4.433510308276279</v>
      </c>
      <c r="U101" s="2" t="str">
        <f t="shared" si="21"/>
        <v>Significant</v>
      </c>
    </row>
    <row r="102" spans="1:21" ht="11.25">
      <c r="A102" s="1" t="s">
        <v>16</v>
      </c>
      <c r="B102" s="7">
        <v>2144.2</v>
      </c>
      <c r="C102" s="3"/>
      <c r="D102" s="3"/>
      <c r="E102" s="3">
        <v>1743</v>
      </c>
      <c r="F102" s="3">
        <v>1415</v>
      </c>
      <c r="G102" s="3">
        <v>1335</v>
      </c>
      <c r="H102" s="3">
        <v>1232</v>
      </c>
      <c r="I102" s="3">
        <v>1129</v>
      </c>
      <c r="J102" s="3">
        <v>1187</v>
      </c>
      <c r="K102" s="3">
        <v>1285</v>
      </c>
      <c r="L102" s="3">
        <v>1293</v>
      </c>
      <c r="M102" s="3">
        <v>1307</v>
      </c>
      <c r="N102" s="3">
        <v>1236</v>
      </c>
      <c r="O102" s="3">
        <v>1347</v>
      </c>
      <c r="P102" s="7">
        <f t="shared" si="17"/>
        <v>1293.6</v>
      </c>
      <c r="Q102" s="4">
        <f t="shared" si="18"/>
        <v>0.39669806920996176</v>
      </c>
      <c r="R102" s="2" t="s">
        <v>40</v>
      </c>
      <c r="S102" s="6">
        <f t="shared" si="19"/>
        <v>1334.025361855643</v>
      </c>
      <c r="T102" s="2">
        <f t="shared" si="20"/>
        <v>6.125107992274165</v>
      </c>
      <c r="U102" s="2" t="str">
        <f t="shared" si="21"/>
        <v>Significant</v>
      </c>
    </row>
    <row r="103" spans="1:21" ht="11.25">
      <c r="A103" s="1" t="s">
        <v>13</v>
      </c>
      <c r="B103" s="7">
        <v>1592.4</v>
      </c>
      <c r="C103" s="3"/>
      <c r="D103" s="3"/>
      <c r="E103" s="3">
        <v>1361</v>
      </c>
      <c r="F103" s="3">
        <v>1320</v>
      </c>
      <c r="G103" s="3">
        <v>1140</v>
      </c>
      <c r="H103" s="3">
        <v>1037</v>
      </c>
      <c r="I103" s="3">
        <v>1030</v>
      </c>
      <c r="J103" s="3">
        <v>960</v>
      </c>
      <c r="K103" s="3">
        <v>971</v>
      </c>
      <c r="L103" s="3">
        <v>1080</v>
      </c>
      <c r="M103" s="3">
        <v>946</v>
      </c>
      <c r="N103" s="3">
        <v>1055</v>
      </c>
      <c r="O103" s="3">
        <v>700</v>
      </c>
      <c r="P103" s="7">
        <f t="shared" si="17"/>
        <v>950.4</v>
      </c>
      <c r="Q103" s="4">
        <f t="shared" si="18"/>
        <v>0.40316503391107766</v>
      </c>
      <c r="R103" s="2" t="s">
        <v>41</v>
      </c>
      <c r="S103" s="6">
        <f t="shared" si="19"/>
        <v>990.7200756547552</v>
      </c>
      <c r="T103" s="2">
        <f t="shared" si="20"/>
        <v>8.204681326008119</v>
      </c>
      <c r="U103" s="2" t="str">
        <f t="shared" si="21"/>
        <v>Significant</v>
      </c>
    </row>
    <row r="104" spans="1:21" ht="11.25">
      <c r="A104" s="1" t="s">
        <v>24</v>
      </c>
      <c r="B104" s="7">
        <v>931.6</v>
      </c>
      <c r="C104" s="3"/>
      <c r="D104" s="3"/>
      <c r="E104" s="3">
        <v>758</v>
      </c>
      <c r="F104" s="3">
        <v>755</v>
      </c>
      <c r="G104" s="3">
        <v>682</v>
      </c>
      <c r="H104" s="3">
        <v>623</v>
      </c>
      <c r="I104" s="3">
        <v>575</v>
      </c>
      <c r="J104" s="3">
        <v>615</v>
      </c>
      <c r="K104" s="3">
        <v>524</v>
      </c>
      <c r="L104" s="3">
        <v>545</v>
      </c>
      <c r="M104" s="3">
        <v>607</v>
      </c>
      <c r="N104" s="3">
        <v>576</v>
      </c>
      <c r="O104" s="3">
        <v>520</v>
      </c>
      <c r="P104" s="7">
        <f t="shared" si="17"/>
        <v>554.4</v>
      </c>
      <c r="Q104" s="4">
        <f t="shared" si="18"/>
        <v>0.40489480463718336</v>
      </c>
      <c r="R104" s="2" t="s">
        <v>40</v>
      </c>
      <c r="S104" s="6">
        <f t="shared" si="19"/>
        <v>579.5998634011366</v>
      </c>
      <c r="T104" s="2">
        <f t="shared" si="20"/>
        <v>5.478202770006915</v>
      </c>
      <c r="U104" s="2" t="str">
        <f t="shared" si="21"/>
        <v>Significant</v>
      </c>
    </row>
    <row r="105" spans="1:21" ht="11.25">
      <c r="A105" s="1" t="s">
        <v>26</v>
      </c>
      <c r="B105" s="7">
        <v>2793</v>
      </c>
      <c r="C105" s="3"/>
      <c r="D105" s="3"/>
      <c r="E105" s="3">
        <v>2415</v>
      </c>
      <c r="F105" s="3">
        <v>2117</v>
      </c>
      <c r="G105" s="3">
        <v>1762</v>
      </c>
      <c r="H105" s="3">
        <v>1841</v>
      </c>
      <c r="I105" s="3">
        <v>1698</v>
      </c>
      <c r="J105" s="3">
        <v>1604</v>
      </c>
      <c r="K105" s="3">
        <v>1570</v>
      </c>
      <c r="L105" s="3">
        <v>1599</v>
      </c>
      <c r="M105" s="3">
        <v>1638</v>
      </c>
      <c r="N105" s="3">
        <v>1761</v>
      </c>
      <c r="O105" s="3">
        <v>1732</v>
      </c>
      <c r="P105" s="7">
        <f t="shared" si="17"/>
        <v>1660</v>
      </c>
      <c r="Q105" s="4">
        <f t="shared" si="18"/>
        <v>0.40565699964196206</v>
      </c>
      <c r="R105" s="2" t="s">
        <v>41</v>
      </c>
      <c r="S105" s="6">
        <f t="shared" si="19"/>
        <v>1737.6797106906124</v>
      </c>
      <c r="T105" s="2">
        <f t="shared" si="20"/>
        <v>17.36262849780031</v>
      </c>
      <c r="U105" s="2" t="str">
        <f t="shared" si="21"/>
        <v>Significant</v>
      </c>
    </row>
    <row r="106" spans="1:21" ht="11.25">
      <c r="A106" s="1" t="s">
        <v>22</v>
      </c>
      <c r="B106" s="7">
        <v>833.6</v>
      </c>
      <c r="C106" s="3"/>
      <c r="D106" s="3"/>
      <c r="E106" s="3">
        <v>660</v>
      </c>
      <c r="F106" s="3">
        <v>612</v>
      </c>
      <c r="G106" s="3">
        <v>606</v>
      </c>
      <c r="H106" s="3">
        <v>640</v>
      </c>
      <c r="I106" s="3">
        <v>589</v>
      </c>
      <c r="J106" s="3">
        <v>564</v>
      </c>
      <c r="K106" s="3">
        <v>483</v>
      </c>
      <c r="L106" s="3">
        <v>481</v>
      </c>
      <c r="M106" s="3">
        <v>534</v>
      </c>
      <c r="N106" s="3">
        <v>491</v>
      </c>
      <c r="O106" s="3">
        <v>485</v>
      </c>
      <c r="P106" s="7">
        <f t="shared" si="17"/>
        <v>494.8</v>
      </c>
      <c r="Q106" s="4">
        <f t="shared" si="18"/>
        <v>0.4064299424184261</v>
      </c>
      <c r="R106" s="2" t="s">
        <v>40</v>
      </c>
      <c r="S106" s="6">
        <f t="shared" si="19"/>
        <v>518.6286454821677</v>
      </c>
      <c r="T106" s="2">
        <f t="shared" si="20"/>
        <v>5.474093558667059</v>
      </c>
      <c r="U106" s="2" t="str">
        <f t="shared" si="21"/>
        <v>Significant</v>
      </c>
    </row>
    <row r="107" spans="1:21" ht="11.25">
      <c r="A107" s="1" t="s">
        <v>18</v>
      </c>
      <c r="B107" s="7">
        <v>841.6</v>
      </c>
      <c r="C107" s="3"/>
      <c r="D107" s="3"/>
      <c r="E107" s="3">
        <v>722</v>
      </c>
      <c r="F107" s="3">
        <v>590</v>
      </c>
      <c r="G107" s="3">
        <v>559</v>
      </c>
      <c r="H107" s="3">
        <v>513</v>
      </c>
      <c r="I107" s="3">
        <v>540</v>
      </c>
      <c r="J107" s="3">
        <v>521</v>
      </c>
      <c r="K107" s="3">
        <v>475</v>
      </c>
      <c r="L107" s="3">
        <v>458</v>
      </c>
      <c r="M107" s="3">
        <v>513</v>
      </c>
      <c r="N107" s="3">
        <v>536</v>
      </c>
      <c r="O107" s="3">
        <v>513</v>
      </c>
      <c r="P107" s="7">
        <f t="shared" si="17"/>
        <v>499</v>
      </c>
      <c r="Q107" s="4">
        <f t="shared" si="18"/>
        <v>0.4070817490494297</v>
      </c>
      <c r="R107" s="2" t="s">
        <v>40</v>
      </c>
      <c r="S107" s="6">
        <f t="shared" si="19"/>
        <v>523.6058877612672</v>
      </c>
      <c r="T107" s="2">
        <f t="shared" si="20"/>
        <v>5.78154034047197</v>
      </c>
      <c r="U107" s="2" t="str">
        <f t="shared" si="21"/>
        <v>Significant</v>
      </c>
    </row>
    <row r="108" spans="1:21" ht="11.25">
      <c r="A108" s="1" t="s">
        <v>1</v>
      </c>
      <c r="B108" s="7">
        <v>943.8</v>
      </c>
      <c r="C108" s="3"/>
      <c r="D108" s="3"/>
      <c r="E108" s="3">
        <v>764</v>
      </c>
      <c r="F108" s="3">
        <v>732</v>
      </c>
      <c r="G108" s="3">
        <v>666</v>
      </c>
      <c r="H108" s="3">
        <v>711</v>
      </c>
      <c r="I108" s="3">
        <v>581</v>
      </c>
      <c r="J108" s="3">
        <v>632</v>
      </c>
      <c r="K108" s="3">
        <v>632</v>
      </c>
      <c r="L108" s="3">
        <v>589</v>
      </c>
      <c r="M108" s="3">
        <v>570</v>
      </c>
      <c r="N108" s="3">
        <v>531</v>
      </c>
      <c r="O108" s="3">
        <v>470</v>
      </c>
      <c r="P108" s="7">
        <f t="shared" si="17"/>
        <v>558.4</v>
      </c>
      <c r="Q108" s="4">
        <f t="shared" si="18"/>
        <v>0.4083492265310447</v>
      </c>
      <c r="R108" s="2" t="s">
        <v>41</v>
      </c>
      <c r="S108" s="6">
        <f t="shared" si="19"/>
        <v>587.1901578767634</v>
      </c>
      <c r="T108" s="2">
        <f t="shared" si="20"/>
        <v>7.05796222441896</v>
      </c>
      <c r="U108" s="2" t="str">
        <f t="shared" si="21"/>
        <v>Significant</v>
      </c>
    </row>
    <row r="109" spans="1:21" ht="11.25">
      <c r="A109" s="1" t="s">
        <v>14</v>
      </c>
      <c r="B109" s="7">
        <v>1578.6</v>
      </c>
      <c r="C109" s="3"/>
      <c r="D109" s="3"/>
      <c r="E109" s="3">
        <v>1278</v>
      </c>
      <c r="F109" s="3">
        <v>1102</v>
      </c>
      <c r="G109" s="3">
        <v>1056</v>
      </c>
      <c r="H109" s="3">
        <v>997</v>
      </c>
      <c r="I109" s="3">
        <v>932</v>
      </c>
      <c r="J109" s="3">
        <v>930</v>
      </c>
      <c r="K109" s="3">
        <v>879</v>
      </c>
      <c r="L109" s="3">
        <v>975</v>
      </c>
      <c r="M109" s="3">
        <v>995</v>
      </c>
      <c r="N109" s="3">
        <v>898</v>
      </c>
      <c r="O109" s="3">
        <v>903</v>
      </c>
      <c r="P109" s="7">
        <f t="shared" si="17"/>
        <v>930</v>
      </c>
      <c r="Q109" s="4">
        <f t="shared" si="18"/>
        <v>0.4108703914861269</v>
      </c>
      <c r="R109" s="2" t="s">
        <v>41</v>
      </c>
      <c r="S109" s="6">
        <f t="shared" si="19"/>
        <v>982.1343327233085</v>
      </c>
      <c r="T109" s="2">
        <f t="shared" si="20"/>
        <v>13.837153217972062</v>
      </c>
      <c r="U109" s="2" t="str">
        <f t="shared" si="21"/>
        <v>Significant</v>
      </c>
    </row>
    <row r="110" spans="1:21" ht="11.25">
      <c r="A110" s="1" t="s">
        <v>12</v>
      </c>
      <c r="B110" s="7">
        <v>1307.4</v>
      </c>
      <c r="C110" s="3"/>
      <c r="D110" s="3"/>
      <c r="E110" s="3">
        <v>1122</v>
      </c>
      <c r="F110" s="3">
        <v>1083</v>
      </c>
      <c r="G110" s="3">
        <v>962</v>
      </c>
      <c r="H110" s="3">
        <v>973</v>
      </c>
      <c r="I110" s="3">
        <v>902</v>
      </c>
      <c r="J110" s="3">
        <v>932</v>
      </c>
      <c r="K110" s="3">
        <v>748</v>
      </c>
      <c r="L110" s="3">
        <v>793</v>
      </c>
      <c r="M110" s="3">
        <v>809</v>
      </c>
      <c r="N110" s="3">
        <v>763</v>
      </c>
      <c r="O110" s="3">
        <v>673</v>
      </c>
      <c r="P110" s="7">
        <f t="shared" si="17"/>
        <v>757.2</v>
      </c>
      <c r="Q110" s="4">
        <f t="shared" si="18"/>
        <v>0.4208352455254704</v>
      </c>
      <c r="R110" s="2" t="s">
        <v>41</v>
      </c>
      <c r="S110" s="6">
        <f t="shared" si="19"/>
        <v>813.4058194618356</v>
      </c>
      <c r="T110" s="2">
        <f t="shared" si="20"/>
        <v>19.41893004568472</v>
      </c>
      <c r="U110" s="2" t="str">
        <f t="shared" si="21"/>
        <v>Significant</v>
      </c>
    </row>
    <row r="111" spans="1:21" ht="11.25">
      <c r="A111" s="1" t="s">
        <v>30</v>
      </c>
      <c r="B111" s="7">
        <v>850.8</v>
      </c>
      <c r="C111" s="3"/>
      <c r="D111" s="3"/>
      <c r="E111" s="3">
        <v>727</v>
      </c>
      <c r="F111" s="3">
        <v>624</v>
      </c>
      <c r="G111" s="3">
        <v>549</v>
      </c>
      <c r="H111" s="3">
        <v>479</v>
      </c>
      <c r="I111" s="3">
        <v>489</v>
      </c>
      <c r="J111" s="3">
        <v>467</v>
      </c>
      <c r="K111" s="3">
        <v>445</v>
      </c>
      <c r="L111" s="3">
        <v>475</v>
      </c>
      <c r="M111" s="3">
        <v>518</v>
      </c>
      <c r="N111" s="3">
        <v>473</v>
      </c>
      <c r="O111" s="3">
        <v>530</v>
      </c>
      <c r="P111" s="7">
        <f t="shared" si="17"/>
        <v>488.2</v>
      </c>
      <c r="Q111" s="4">
        <f t="shared" si="18"/>
        <v>0.42618711800658204</v>
      </c>
      <c r="R111" s="2" t="s">
        <v>41</v>
      </c>
      <c r="S111" s="6">
        <f t="shared" si="19"/>
        <v>529.3297163822316</v>
      </c>
      <c r="T111" s="2">
        <f t="shared" si="20"/>
        <v>15.979204617913984</v>
      </c>
      <c r="U111" s="2" t="str">
        <f t="shared" si="21"/>
        <v>Significant</v>
      </c>
    </row>
    <row r="112" spans="1:21" ht="11.25">
      <c r="A112" s="1" t="s">
        <v>2</v>
      </c>
      <c r="B112" s="7">
        <v>1605.4</v>
      </c>
      <c r="C112" s="3"/>
      <c r="D112" s="3"/>
      <c r="E112" s="3">
        <v>1382</v>
      </c>
      <c r="F112" s="3">
        <v>1213</v>
      </c>
      <c r="G112" s="3">
        <v>1148</v>
      </c>
      <c r="H112" s="3">
        <v>965</v>
      </c>
      <c r="I112" s="3">
        <v>845</v>
      </c>
      <c r="J112" s="3">
        <v>785</v>
      </c>
      <c r="K112" s="3">
        <v>849</v>
      </c>
      <c r="L112" s="3">
        <v>928</v>
      </c>
      <c r="M112" s="3">
        <v>896</v>
      </c>
      <c r="N112" s="3">
        <v>958</v>
      </c>
      <c r="O112" s="3">
        <v>957</v>
      </c>
      <c r="P112" s="7">
        <f t="shared" si="17"/>
        <v>917.6</v>
      </c>
      <c r="Q112" s="4">
        <f t="shared" si="18"/>
        <v>0.4284290519496699</v>
      </c>
      <c r="R112" s="2" t="s">
        <v>40</v>
      </c>
      <c r="S112" s="6">
        <f t="shared" si="19"/>
        <v>998.8080943582919</v>
      </c>
      <c r="T112" s="2">
        <f t="shared" si="20"/>
        <v>33.013121472259364</v>
      </c>
      <c r="U112" s="2" t="str">
        <f t="shared" si="21"/>
        <v>Significant</v>
      </c>
    </row>
    <row r="113" spans="1:21" ht="11.25">
      <c r="A113" s="1" t="s">
        <v>6</v>
      </c>
      <c r="B113" s="7">
        <v>1901.2</v>
      </c>
      <c r="C113" s="3"/>
      <c r="D113" s="3"/>
      <c r="E113" s="3">
        <v>1704</v>
      </c>
      <c r="F113" s="3">
        <v>1411</v>
      </c>
      <c r="G113" s="3">
        <v>1318</v>
      </c>
      <c r="H113" s="3">
        <v>1230</v>
      </c>
      <c r="I113" s="3">
        <v>1148</v>
      </c>
      <c r="J113" s="3">
        <v>1000</v>
      </c>
      <c r="K113" s="3">
        <v>1079</v>
      </c>
      <c r="L113" s="3">
        <v>1053</v>
      </c>
      <c r="M113" s="3">
        <v>984</v>
      </c>
      <c r="N113" s="3">
        <v>1164</v>
      </c>
      <c r="O113" s="3">
        <v>1150</v>
      </c>
      <c r="P113" s="7">
        <f t="shared" si="17"/>
        <v>1086</v>
      </c>
      <c r="Q113" s="4">
        <f t="shared" si="18"/>
        <v>0.42878182200715337</v>
      </c>
      <c r="R113" s="2" t="s">
        <v>42</v>
      </c>
      <c r="S113" s="6">
        <f t="shared" si="19"/>
        <v>1182.8416276279959</v>
      </c>
      <c r="T113" s="2">
        <f t="shared" si="20"/>
        <v>39.643096009590614</v>
      </c>
      <c r="U113" s="2" t="str">
        <f t="shared" si="21"/>
        <v>Significant</v>
      </c>
    </row>
    <row r="114" spans="1:21" ht="11.25">
      <c r="A114" s="1" t="s">
        <v>11</v>
      </c>
      <c r="B114" s="7">
        <v>849.4</v>
      </c>
      <c r="C114" s="3"/>
      <c r="D114" s="3"/>
      <c r="E114" s="3">
        <v>676</v>
      </c>
      <c r="F114" s="3">
        <v>708</v>
      </c>
      <c r="G114" s="3">
        <v>640</v>
      </c>
      <c r="H114" s="3">
        <v>558</v>
      </c>
      <c r="I114" s="3">
        <v>496</v>
      </c>
      <c r="J114" s="3">
        <v>470</v>
      </c>
      <c r="K114" s="3">
        <v>508</v>
      </c>
      <c r="L114" s="3">
        <v>551</v>
      </c>
      <c r="M114" s="3">
        <v>422</v>
      </c>
      <c r="N114" s="3">
        <v>497</v>
      </c>
      <c r="O114" s="3">
        <v>442</v>
      </c>
      <c r="P114" s="7">
        <f t="shared" si="17"/>
        <v>484</v>
      </c>
      <c r="Q114" s="4">
        <f t="shared" si="18"/>
        <v>0.43018601365669884</v>
      </c>
      <c r="R114" s="2" t="s">
        <v>41</v>
      </c>
      <c r="S114" s="6">
        <f t="shared" si="19"/>
        <v>528.4586989833892</v>
      </c>
      <c r="T114" s="2">
        <f t="shared" si="20"/>
        <v>18.701328212573753</v>
      </c>
      <c r="U114" s="2" t="str">
        <f t="shared" si="21"/>
        <v>Significant</v>
      </c>
    </row>
    <row r="115" spans="1:21" ht="11.25">
      <c r="A115" s="1" t="s">
        <v>3</v>
      </c>
      <c r="B115" s="7">
        <v>1473.2</v>
      </c>
      <c r="C115" s="3"/>
      <c r="D115" s="3"/>
      <c r="E115" s="3">
        <v>1095</v>
      </c>
      <c r="F115" s="3">
        <v>1135</v>
      </c>
      <c r="G115" s="3">
        <v>1058</v>
      </c>
      <c r="H115" s="3">
        <v>946</v>
      </c>
      <c r="I115" s="3">
        <v>900</v>
      </c>
      <c r="J115" s="3">
        <v>865</v>
      </c>
      <c r="K115" s="3">
        <v>877</v>
      </c>
      <c r="L115" s="3">
        <v>816</v>
      </c>
      <c r="M115" s="3">
        <v>870</v>
      </c>
      <c r="N115" s="3">
        <v>821</v>
      </c>
      <c r="O115" s="3">
        <v>788</v>
      </c>
      <c r="P115" s="7">
        <f t="shared" si="17"/>
        <v>834.4</v>
      </c>
      <c r="Q115" s="4">
        <f t="shared" si="18"/>
        <v>0.4336139017105621</v>
      </c>
      <c r="R115" s="2" t="s">
        <v>41</v>
      </c>
      <c r="S115" s="6">
        <f t="shared" si="19"/>
        <v>916.5591656961727</v>
      </c>
      <c r="T115" s="2">
        <f t="shared" si="20"/>
        <v>36.82320116652866</v>
      </c>
      <c r="U115" s="2" t="str">
        <f t="shared" si="21"/>
        <v>Significant</v>
      </c>
    </row>
    <row r="116" spans="1:21" ht="11.25">
      <c r="A116" s="1" t="s">
        <v>29</v>
      </c>
      <c r="B116" s="7">
        <v>802</v>
      </c>
      <c r="C116" s="3"/>
      <c r="D116" s="3"/>
      <c r="E116" s="3">
        <v>525</v>
      </c>
      <c r="F116" s="3">
        <v>461</v>
      </c>
      <c r="G116" s="3">
        <v>468</v>
      </c>
      <c r="H116" s="3">
        <v>400</v>
      </c>
      <c r="I116" s="3">
        <v>369</v>
      </c>
      <c r="J116" s="3">
        <v>453</v>
      </c>
      <c r="K116" s="3">
        <v>461</v>
      </c>
      <c r="L116" s="3">
        <v>427</v>
      </c>
      <c r="M116" s="3">
        <v>443</v>
      </c>
      <c r="N116" s="3">
        <v>422</v>
      </c>
      <c r="O116" s="3">
        <v>470</v>
      </c>
      <c r="P116" s="7">
        <f t="shared" si="17"/>
        <v>444.6</v>
      </c>
      <c r="Q116" s="4">
        <f t="shared" si="18"/>
        <v>0.4456359102244389</v>
      </c>
      <c r="R116" s="2" t="s">
        <v>42</v>
      </c>
      <c r="S116" s="6">
        <f t="shared" si="19"/>
        <v>498.9685384797247</v>
      </c>
      <c r="T116" s="2">
        <f t="shared" si="20"/>
        <v>29.620484544251653</v>
      </c>
      <c r="U116" s="2" t="str">
        <f t="shared" si="21"/>
        <v>Significant</v>
      </c>
    </row>
    <row r="117" spans="1:21" ht="11.25">
      <c r="A117" s="1" t="s">
        <v>4</v>
      </c>
      <c r="B117" s="7">
        <v>1680.4</v>
      </c>
      <c r="C117" s="3"/>
      <c r="D117" s="3"/>
      <c r="E117" s="3">
        <v>1270</v>
      </c>
      <c r="F117" s="3">
        <v>1174</v>
      </c>
      <c r="G117" s="3">
        <v>1036</v>
      </c>
      <c r="H117" s="3">
        <v>872</v>
      </c>
      <c r="I117" s="3">
        <v>841</v>
      </c>
      <c r="J117" s="3">
        <v>853</v>
      </c>
      <c r="K117" s="3">
        <v>908</v>
      </c>
      <c r="L117" s="3">
        <v>964</v>
      </c>
      <c r="M117" s="3">
        <v>932</v>
      </c>
      <c r="N117" s="3">
        <v>840</v>
      </c>
      <c r="O117" s="3">
        <v>865</v>
      </c>
      <c r="P117" s="7">
        <f t="shared" si="17"/>
        <v>901.8</v>
      </c>
      <c r="Q117" s="4">
        <f t="shared" si="18"/>
        <v>0.4633420614139491</v>
      </c>
      <c r="R117" s="2" t="s">
        <v>42</v>
      </c>
      <c r="S117" s="6">
        <f t="shared" si="19"/>
        <v>1045.4697407248498</v>
      </c>
      <c r="T117" s="2">
        <f t="shared" si="20"/>
        <v>98.71636450058642</v>
      </c>
      <c r="U117" s="2" t="str">
        <f t="shared" si="21"/>
        <v>Significant</v>
      </c>
    </row>
    <row r="118" spans="1:19" ht="11.25">
      <c r="A118" s="1" t="s">
        <v>33</v>
      </c>
      <c r="B118" s="7">
        <v>45681.2</v>
      </c>
      <c r="C118" s="5"/>
      <c r="D118" s="3"/>
      <c r="E118" s="3">
        <v>38430</v>
      </c>
      <c r="F118" s="3">
        <v>34555</v>
      </c>
      <c r="G118" s="3">
        <v>31830</v>
      </c>
      <c r="H118" s="3">
        <v>29810</v>
      </c>
      <c r="I118" s="3">
        <v>28361</v>
      </c>
      <c r="J118" s="3">
        <v>28153</v>
      </c>
      <c r="K118" s="3">
        <v>27979</v>
      </c>
      <c r="L118" s="3">
        <v>28889</v>
      </c>
      <c r="M118" s="3">
        <v>29257</v>
      </c>
      <c r="N118" s="3">
        <v>28780</v>
      </c>
      <c r="O118" s="3">
        <v>27199</v>
      </c>
      <c r="P118" s="7">
        <f t="shared" si="17"/>
        <v>28420.8</v>
      </c>
      <c r="Q118" s="4">
        <f t="shared" si="18"/>
        <v>0.3778447151125627</v>
      </c>
      <c r="S118" s="6"/>
    </row>
    <row r="119" spans="1:15" ht="11.25">
      <c r="A119" s="1" t="s">
        <v>37</v>
      </c>
      <c r="D119" s="4" t="e">
        <f aca="true" t="shared" si="22" ref="D119:O119">(C118-D118)/C118</f>
        <v>#DIV/0!</v>
      </c>
      <c r="E119" s="4" t="e">
        <f t="shared" si="22"/>
        <v>#DIV/0!</v>
      </c>
      <c r="F119" s="4">
        <f t="shared" si="22"/>
        <v>0.10083268279989592</v>
      </c>
      <c r="G119" s="4">
        <f t="shared" si="22"/>
        <v>0.07885978874258429</v>
      </c>
      <c r="H119" s="4">
        <f t="shared" si="22"/>
        <v>0.06346214263273642</v>
      </c>
      <c r="I119" s="4">
        <f t="shared" si="22"/>
        <v>0.04860784971486078</v>
      </c>
      <c r="J119" s="4">
        <f t="shared" si="22"/>
        <v>0.007334015020626917</v>
      </c>
      <c r="K119" s="4">
        <f t="shared" si="22"/>
        <v>0.006180513621994103</v>
      </c>
      <c r="L119" s="4">
        <f t="shared" si="22"/>
        <v>-0.03252439329497123</v>
      </c>
      <c r="M119" s="4">
        <f t="shared" si="22"/>
        <v>-0.012738412544567135</v>
      </c>
      <c r="N119" s="4">
        <f t="shared" si="22"/>
        <v>0.016303790545852275</v>
      </c>
      <c r="O119" s="4">
        <f t="shared" si="22"/>
        <v>0.05493398193189715</v>
      </c>
    </row>
    <row r="120" spans="1:21" ht="11.25">
      <c r="A120" s="1" t="s">
        <v>41</v>
      </c>
      <c r="B120" s="2">
        <f>SUMIF($R$85:$R$118,$A120,B$85:B$118)</f>
        <v>18700</v>
      </c>
      <c r="D120" s="4"/>
      <c r="E120" s="2">
        <f>SUMIF($R$85:$R$118,$A120,E$85:E$118)</f>
        <v>15273</v>
      </c>
      <c r="F120" s="2">
        <f aca="true" t="shared" si="23" ref="F120:P122">SUMIF($R$85:$R$118,$A120,F$85:F$118)</f>
        <v>14318</v>
      </c>
      <c r="G120" s="2">
        <f t="shared" si="23"/>
        <v>13046</v>
      </c>
      <c r="H120" s="2">
        <f t="shared" si="23"/>
        <v>12358</v>
      </c>
      <c r="I120" s="2">
        <f t="shared" si="23"/>
        <v>11770</v>
      </c>
      <c r="J120" s="2">
        <f t="shared" si="23"/>
        <v>11273</v>
      </c>
      <c r="K120" s="2">
        <f t="shared" si="23"/>
        <v>11305</v>
      </c>
      <c r="L120" s="2">
        <f t="shared" si="23"/>
        <v>11767</v>
      </c>
      <c r="M120" s="2">
        <f t="shared" si="23"/>
        <v>11701</v>
      </c>
      <c r="N120" s="2">
        <f t="shared" si="23"/>
        <v>11394</v>
      </c>
      <c r="O120" s="2">
        <f t="shared" si="23"/>
        <v>10640</v>
      </c>
      <c r="P120" s="2">
        <f t="shared" si="23"/>
        <v>11361.4</v>
      </c>
      <c r="Q120" s="4">
        <f>(B120-P120)/B120</f>
        <v>0.3924385026737968</v>
      </c>
      <c r="R120" s="2" t="s">
        <v>41</v>
      </c>
      <c r="S120" s="6">
        <f>B120*(1-$Q$118)</f>
        <v>11634.303827395079</v>
      </c>
      <c r="T120" s="2">
        <f>((P120-S120)^2)/S120*5</f>
        <v>32.00728643149009</v>
      </c>
      <c r="U120" s="2" t="str">
        <f>IF(T120&gt;3.84,"Significant","Not significant")</f>
        <v>Significant</v>
      </c>
    </row>
    <row r="121" spans="1:21" ht="11.25">
      <c r="A121" s="1" t="s">
        <v>40</v>
      </c>
      <c r="B121" s="2">
        <f>SUMIF($R$85:$R$118,$A121,B$85:B$118)</f>
        <v>11726</v>
      </c>
      <c r="D121" s="4"/>
      <c r="E121" s="2">
        <f>SUMIF($R$85:$R$118,$A121,E$85:E$118)</f>
        <v>9880</v>
      </c>
      <c r="F121" s="2">
        <f t="shared" si="23"/>
        <v>8856</v>
      </c>
      <c r="G121" s="2">
        <f t="shared" si="23"/>
        <v>8125</v>
      </c>
      <c r="H121" s="2">
        <f t="shared" si="23"/>
        <v>7413</v>
      </c>
      <c r="I121" s="2">
        <f t="shared" si="23"/>
        <v>7097</v>
      </c>
      <c r="J121" s="2">
        <f t="shared" si="23"/>
        <v>6996</v>
      </c>
      <c r="K121" s="2">
        <f t="shared" si="23"/>
        <v>6910</v>
      </c>
      <c r="L121" s="2">
        <f t="shared" si="23"/>
        <v>7209</v>
      </c>
      <c r="M121" s="2">
        <f t="shared" si="23"/>
        <v>7561</v>
      </c>
      <c r="N121" s="2">
        <f t="shared" si="23"/>
        <v>7309</v>
      </c>
      <c r="O121" s="2">
        <f t="shared" si="23"/>
        <v>6990</v>
      </c>
      <c r="P121" s="2">
        <f t="shared" si="23"/>
        <v>7195.8</v>
      </c>
      <c r="Q121" s="4">
        <f>(B121-P121)/B121</f>
        <v>0.3863380521917107</v>
      </c>
      <c r="R121" s="2" t="s">
        <v>40</v>
      </c>
      <c r="S121" s="6">
        <f>B121*(1-$Q$118)</f>
        <v>7295.39287059009</v>
      </c>
      <c r="T121" s="2">
        <f>((P121-S121)^2)/S121*5</f>
        <v>6.79794772421356</v>
      </c>
      <c r="U121" s="2" t="str">
        <f>IF(T121&gt;3.84,"Significant","Not significant")</f>
        <v>Significant</v>
      </c>
    </row>
    <row r="122" spans="1:21" ht="11.25">
      <c r="A122" s="1" t="s">
        <v>42</v>
      </c>
      <c r="B122" s="2">
        <f>SUMIF($R$85:$R$118,$A122,B$85:B$118)</f>
        <v>15255.2</v>
      </c>
      <c r="D122" s="4"/>
      <c r="E122" s="2">
        <f>SUMIF($R$85:$R$118,$A122,E$85:E$118)</f>
        <v>13277</v>
      </c>
      <c r="F122" s="2">
        <f t="shared" si="23"/>
        <v>11381</v>
      </c>
      <c r="G122" s="2">
        <f t="shared" si="23"/>
        <v>10659</v>
      </c>
      <c r="H122" s="2">
        <f t="shared" si="23"/>
        <v>10039</v>
      </c>
      <c r="I122" s="2">
        <f t="shared" si="23"/>
        <v>9494</v>
      </c>
      <c r="J122" s="2">
        <f t="shared" si="23"/>
        <v>9884</v>
      </c>
      <c r="K122" s="2">
        <f t="shared" si="23"/>
        <v>9764</v>
      </c>
      <c r="L122" s="2">
        <f t="shared" si="23"/>
        <v>9913</v>
      </c>
      <c r="M122" s="2">
        <f t="shared" si="23"/>
        <v>9995</v>
      </c>
      <c r="N122" s="2">
        <f t="shared" si="23"/>
        <v>10077</v>
      </c>
      <c r="O122" s="2">
        <f t="shared" si="23"/>
        <v>9569</v>
      </c>
      <c r="P122" s="2">
        <f t="shared" si="23"/>
        <v>9863.6</v>
      </c>
      <c r="Q122" s="4">
        <f>(B122-P122)/B122</f>
        <v>0.3534270281608894</v>
      </c>
      <c r="R122" s="2" t="s">
        <v>42</v>
      </c>
      <c r="S122" s="6">
        <f>B122*(1-$Q$118)</f>
        <v>9491.103302014833</v>
      </c>
      <c r="T122" s="2">
        <f>((P122-S122)^2)/S122*5</f>
        <v>73.09676525193711</v>
      </c>
      <c r="U122" s="2" t="str">
        <f>IF(T122&gt;3.84,"Significant","Not significant")</f>
        <v>Significant</v>
      </c>
    </row>
    <row r="124" spans="5:8" ht="11.25">
      <c r="E124" s="1" t="s">
        <v>50</v>
      </c>
      <c r="F124" s="2" t="s">
        <v>51</v>
      </c>
      <c r="G124" s="2" t="s">
        <v>52</v>
      </c>
      <c r="H124" s="2" t="s">
        <v>53</v>
      </c>
    </row>
    <row r="125" spans="5:8" ht="11.25">
      <c r="E125" s="1" t="s">
        <v>41</v>
      </c>
      <c r="F125" s="4">
        <f>Q79</f>
        <v>0.3669201520912549</v>
      </c>
      <c r="G125" s="4">
        <f>Q38</f>
        <v>0.5890661592505855</v>
      </c>
      <c r="H125" s="4">
        <f>Q120</f>
        <v>0.3924385026737968</v>
      </c>
    </row>
    <row r="126" spans="5:8" ht="11.25">
      <c r="E126" s="1" t="s">
        <v>40</v>
      </c>
      <c r="F126" s="4">
        <f>Q80</f>
        <v>0.49846153846153846</v>
      </c>
      <c r="G126" s="4">
        <f>Q39</f>
        <v>0.5889029003783104</v>
      </c>
      <c r="H126" s="4">
        <f>Q121</f>
        <v>0.3863380521917107</v>
      </c>
    </row>
    <row r="127" spans="5:8" ht="11.25">
      <c r="E127" s="1" t="s">
        <v>42</v>
      </c>
      <c r="F127" s="4">
        <f>Q81</f>
        <v>0.39949748743718594</v>
      </c>
      <c r="G127" s="4">
        <f>Q40</f>
        <v>0.5415496148618032</v>
      </c>
      <c r="H127" s="4">
        <f>Q122</f>
        <v>0.3534270281608894</v>
      </c>
    </row>
  </sheetData>
  <printOptions/>
  <pageMargins left="0.75" right="0.75" top="1" bottom="1" header="0.5" footer="0.5"/>
  <pageSetup horizontalDpi="600" verticalDpi="600" orientation="landscape" paperSize="9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5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1" customWidth="1"/>
    <col min="2" max="2" width="4.8515625" style="1" bestFit="1" customWidth="1"/>
    <col min="3" max="3" width="15.7109375" style="1" hidden="1" customWidth="1"/>
    <col min="4" max="4" width="7.7109375" style="2" customWidth="1"/>
    <col min="5" max="18" width="6.7109375" style="2" customWidth="1"/>
    <col min="19" max="19" width="7.7109375" style="2" customWidth="1"/>
    <col min="20" max="20" width="9.28125" style="2" bestFit="1" customWidth="1"/>
    <col min="21" max="21" width="7.7109375" style="2" customWidth="1"/>
    <col min="22" max="23" width="7.7109375" style="2" hidden="1" customWidth="1"/>
    <col min="24" max="26" width="10.7109375" style="2" customWidth="1"/>
    <col min="27" max="30" width="7.7109375" style="2" customWidth="1"/>
    <col min="31" max="31" width="22.140625" style="2" bestFit="1" customWidth="1"/>
    <col min="32" max="16384" width="7.7109375" style="2" customWidth="1"/>
  </cols>
  <sheetData>
    <row r="1" s="1" customFormat="1" ht="11.25">
      <c r="A1" s="8" t="s">
        <v>38</v>
      </c>
    </row>
    <row r="2" spans="1:31" ht="11.25">
      <c r="A2" s="1" t="s">
        <v>34</v>
      </c>
      <c r="D2" s="2" t="s">
        <v>36</v>
      </c>
      <c r="E2" s="2">
        <v>2001</v>
      </c>
      <c r="F2" s="2">
        <v>2002</v>
      </c>
      <c r="G2" s="2">
        <v>2003</v>
      </c>
      <c r="H2" s="2">
        <v>2004</v>
      </c>
      <c r="I2" s="2">
        <v>2005</v>
      </c>
      <c r="J2" s="2">
        <v>2006</v>
      </c>
      <c r="K2" s="2">
        <v>2007</v>
      </c>
      <c r="L2" s="2">
        <v>2008</v>
      </c>
      <c r="M2" s="2">
        <v>2009</v>
      </c>
      <c r="N2" s="2">
        <v>2010</v>
      </c>
      <c r="O2" s="2">
        <v>2011</v>
      </c>
      <c r="P2" s="2">
        <v>2012</v>
      </c>
      <c r="Q2" s="2">
        <v>2013</v>
      </c>
      <c r="R2" s="2">
        <v>2014</v>
      </c>
      <c r="S2" s="2" t="s">
        <v>80</v>
      </c>
      <c r="T2" s="2" t="s">
        <v>35</v>
      </c>
      <c r="U2" s="2" t="s">
        <v>43</v>
      </c>
      <c r="V2" s="2" t="s">
        <v>45</v>
      </c>
      <c r="W2" s="2" t="s">
        <v>44</v>
      </c>
      <c r="X2" s="2" t="s">
        <v>47</v>
      </c>
      <c r="Y2" s="2" t="s">
        <v>60</v>
      </c>
      <c r="Z2" s="2" t="s">
        <v>59</v>
      </c>
      <c r="AA2" s="2" t="s">
        <v>58</v>
      </c>
      <c r="AB2" s="2" t="s">
        <v>59</v>
      </c>
      <c r="AE2" s="2" t="s">
        <v>81</v>
      </c>
    </row>
    <row r="3" spans="1:31" ht="11.25">
      <c r="A3" s="1" t="s">
        <v>25</v>
      </c>
      <c r="B3" s="1" t="s">
        <v>61</v>
      </c>
      <c r="C3" s="1" t="str">
        <f aca="true" t="shared" si="0" ref="C3:C35">B3&amp;" London - "&amp;U3</f>
        <v>Inner London - Low</v>
      </c>
      <c r="D3" s="7">
        <v>64.6</v>
      </c>
      <c r="E3" s="3"/>
      <c r="F3" s="3"/>
      <c r="G3" s="3">
        <v>36</v>
      </c>
      <c r="H3" s="3">
        <v>44</v>
      </c>
      <c r="I3" s="3">
        <v>43</v>
      </c>
      <c r="J3" s="3">
        <v>61</v>
      </c>
      <c r="K3" s="3">
        <v>48</v>
      </c>
      <c r="L3" s="3">
        <v>51</v>
      </c>
      <c r="M3" s="3">
        <v>46</v>
      </c>
      <c r="N3" s="3">
        <v>41</v>
      </c>
      <c r="O3" s="3">
        <v>49</v>
      </c>
      <c r="P3" s="3">
        <v>58</v>
      </c>
      <c r="Q3" s="3">
        <v>60</v>
      </c>
      <c r="R3" s="3">
        <v>55</v>
      </c>
      <c r="S3" s="7">
        <f aca="true" t="shared" si="1" ref="S3:S36">AVERAGE(N3:R3)</f>
        <v>52.6</v>
      </c>
      <c r="T3" s="4">
        <f aca="true" t="shared" si="2" ref="T3:T36">(D3-S3)/D3</f>
        <v>0.18575851393188844</v>
      </c>
      <c r="U3" s="2" t="s">
        <v>41</v>
      </c>
      <c r="V3" s="6">
        <f aca="true" t="shared" si="3" ref="V3:V35">D3*(1-$T$36)</f>
        <v>25.513733468972532</v>
      </c>
      <c r="W3" s="2">
        <f aca="true" t="shared" si="4" ref="W3:W35">((S3-V3)^2)/V3*5</f>
        <v>143.7786115234911</v>
      </c>
      <c r="X3" s="2" t="str">
        <f aca="true" t="shared" si="5" ref="X3:X35">IF(W3&gt;3.84,"Significant","Not significant")</f>
        <v>Significant</v>
      </c>
      <c r="Y3" s="2">
        <v>130</v>
      </c>
      <c r="Z3" s="2">
        <f aca="true" t="shared" si="6" ref="Z3:Z35">D3/Y3</f>
        <v>0.49692307692307686</v>
      </c>
      <c r="AA3" s="2">
        <v>101</v>
      </c>
      <c r="AB3" s="2">
        <f aca="true" t="shared" si="7" ref="AB3:AB35">S3/AA3</f>
        <v>0.5207920792079208</v>
      </c>
      <c r="AC3" s="4">
        <f aca="true" t="shared" si="8" ref="AC3:AC35">(Z3-AB3)/Z3</f>
        <v>-0.04803359592925255</v>
      </c>
      <c r="AE3" s="10">
        <v>41840</v>
      </c>
    </row>
    <row r="4" spans="1:31" ht="11.25">
      <c r="A4" s="1" t="s">
        <v>31</v>
      </c>
      <c r="B4" s="1" t="s">
        <v>61</v>
      </c>
      <c r="C4" s="1" t="str">
        <f t="shared" si="0"/>
        <v>Inner London - High</v>
      </c>
      <c r="D4" s="7">
        <v>186.6</v>
      </c>
      <c r="E4" s="3"/>
      <c r="F4" s="3"/>
      <c r="G4" s="3">
        <v>133</v>
      </c>
      <c r="H4" s="3">
        <v>133</v>
      </c>
      <c r="I4" s="3">
        <v>111</v>
      </c>
      <c r="J4" s="3">
        <v>124</v>
      </c>
      <c r="K4" s="3">
        <v>151</v>
      </c>
      <c r="L4" s="3">
        <v>146</v>
      </c>
      <c r="M4" s="3">
        <v>105</v>
      </c>
      <c r="N4" s="3">
        <v>91</v>
      </c>
      <c r="O4" s="3">
        <v>103</v>
      </c>
      <c r="P4" s="3">
        <v>168</v>
      </c>
      <c r="Q4" s="3">
        <v>87</v>
      </c>
      <c r="R4" s="3">
        <v>88</v>
      </c>
      <c r="S4" s="7">
        <f t="shared" si="1"/>
        <v>107.4</v>
      </c>
      <c r="T4" s="4">
        <f t="shared" si="2"/>
        <v>0.42443729903536975</v>
      </c>
      <c r="U4" s="2" t="s">
        <v>42</v>
      </c>
      <c r="V4" s="6">
        <f t="shared" si="3"/>
        <v>73.69756447848722</v>
      </c>
      <c r="W4" s="2">
        <f t="shared" si="4"/>
        <v>77.06185191596728</v>
      </c>
      <c r="X4" s="2" t="str">
        <f t="shared" si="5"/>
        <v>Significant</v>
      </c>
      <c r="Y4" s="2">
        <v>560</v>
      </c>
      <c r="Z4" s="2">
        <f t="shared" si="6"/>
        <v>0.3332142857142857</v>
      </c>
      <c r="AA4" s="2">
        <v>562</v>
      </c>
      <c r="AB4" s="2">
        <f t="shared" si="7"/>
        <v>0.1911032028469751</v>
      </c>
      <c r="AC4" s="4">
        <f t="shared" si="8"/>
        <v>0.4264855648751015</v>
      </c>
      <c r="AE4" s="2" t="s">
        <v>85</v>
      </c>
    </row>
    <row r="5" spans="1:29" ht="11.25">
      <c r="A5" s="1" t="s">
        <v>10</v>
      </c>
      <c r="B5" s="1" t="s">
        <v>68</v>
      </c>
      <c r="C5" s="1" t="str">
        <f t="shared" si="0"/>
        <v>Outer London - High</v>
      </c>
      <c r="D5" s="7">
        <v>160.6</v>
      </c>
      <c r="E5" s="3"/>
      <c r="F5" s="3"/>
      <c r="G5" s="3">
        <v>175</v>
      </c>
      <c r="H5" s="3">
        <v>131</v>
      </c>
      <c r="I5" s="3">
        <v>94</v>
      </c>
      <c r="J5" s="3">
        <v>117</v>
      </c>
      <c r="K5" s="3">
        <v>78</v>
      </c>
      <c r="L5" s="3">
        <v>80</v>
      </c>
      <c r="M5" s="3">
        <v>98</v>
      </c>
      <c r="N5" s="3">
        <v>79</v>
      </c>
      <c r="O5" s="3">
        <v>78</v>
      </c>
      <c r="P5" s="3">
        <v>107</v>
      </c>
      <c r="Q5" s="3">
        <v>106</v>
      </c>
      <c r="R5" s="3">
        <v>85</v>
      </c>
      <c r="S5" s="7">
        <f t="shared" si="1"/>
        <v>91</v>
      </c>
      <c r="T5" s="4">
        <f t="shared" si="2"/>
        <v>0.4333748443337484</v>
      </c>
      <c r="U5" s="2" t="s">
        <v>42</v>
      </c>
      <c r="V5" s="6">
        <f t="shared" si="3"/>
        <v>63.42887918137754</v>
      </c>
      <c r="W5" s="2">
        <f t="shared" si="4"/>
        <v>59.92276018478495</v>
      </c>
      <c r="X5" s="2" t="str">
        <f t="shared" si="5"/>
        <v>Significant</v>
      </c>
      <c r="Y5" s="2">
        <v>390</v>
      </c>
      <c r="Z5" s="2">
        <f t="shared" si="6"/>
        <v>0.4117948717948718</v>
      </c>
      <c r="AA5" s="2">
        <v>335</v>
      </c>
      <c r="AB5" s="2">
        <f t="shared" si="7"/>
        <v>0.2716417910447761</v>
      </c>
      <c r="AC5" s="4">
        <f t="shared" si="8"/>
        <v>0.3403468337019758</v>
      </c>
    </row>
    <row r="6" spans="1:31" ht="11.25">
      <c r="A6" s="1" t="s">
        <v>15</v>
      </c>
      <c r="B6" s="1" t="s">
        <v>61</v>
      </c>
      <c r="C6" s="1" t="str">
        <f t="shared" si="0"/>
        <v>Inner London - High</v>
      </c>
      <c r="D6" s="7">
        <v>185.6</v>
      </c>
      <c r="E6" s="3"/>
      <c r="F6" s="3"/>
      <c r="G6" s="3">
        <v>152</v>
      </c>
      <c r="H6" s="3">
        <v>101</v>
      </c>
      <c r="I6" s="3">
        <v>90</v>
      </c>
      <c r="J6" s="3">
        <v>81</v>
      </c>
      <c r="K6" s="3">
        <v>112</v>
      </c>
      <c r="L6" s="3">
        <v>75</v>
      </c>
      <c r="M6" s="3">
        <v>77</v>
      </c>
      <c r="N6" s="3">
        <v>81</v>
      </c>
      <c r="O6" s="3">
        <v>100</v>
      </c>
      <c r="P6" s="3">
        <v>122</v>
      </c>
      <c r="Q6" s="3">
        <v>71</v>
      </c>
      <c r="R6" s="3">
        <v>93</v>
      </c>
      <c r="S6" s="7">
        <f t="shared" si="1"/>
        <v>93.4</v>
      </c>
      <c r="T6" s="4">
        <f t="shared" si="2"/>
        <v>0.4967672413793103</v>
      </c>
      <c r="U6" s="2" t="s">
        <v>42</v>
      </c>
      <c r="V6" s="6">
        <f t="shared" si="3"/>
        <v>73.30261504398301</v>
      </c>
      <c r="W6" s="2">
        <f t="shared" si="4"/>
        <v>27.550509748389427</v>
      </c>
      <c r="X6" s="2" t="str">
        <f t="shared" si="5"/>
        <v>Significant</v>
      </c>
      <c r="Y6" s="2">
        <v>300</v>
      </c>
      <c r="Z6" s="2">
        <f t="shared" si="6"/>
        <v>0.6186666666666667</v>
      </c>
      <c r="AA6" s="2">
        <v>254</v>
      </c>
      <c r="AB6" s="2">
        <f t="shared" si="7"/>
        <v>0.36771653543307087</v>
      </c>
      <c r="AC6" s="4">
        <f t="shared" si="8"/>
        <v>0.40563060005430357</v>
      </c>
      <c r="AE6" s="9">
        <v>41275</v>
      </c>
    </row>
    <row r="7" spans="1:31" ht="11.25">
      <c r="A7" s="1" t="s">
        <v>9</v>
      </c>
      <c r="B7" s="1" t="s">
        <v>61</v>
      </c>
      <c r="C7" s="1" t="str">
        <f t="shared" si="0"/>
        <v>Inner London - High</v>
      </c>
      <c r="D7" s="7">
        <v>208.6</v>
      </c>
      <c r="E7" s="3"/>
      <c r="F7" s="3"/>
      <c r="G7" s="3">
        <v>148</v>
      </c>
      <c r="H7" s="3">
        <v>149</v>
      </c>
      <c r="I7" s="3">
        <v>124</v>
      </c>
      <c r="J7" s="3">
        <v>117</v>
      </c>
      <c r="K7" s="3">
        <v>127</v>
      </c>
      <c r="L7" s="3">
        <v>162</v>
      </c>
      <c r="M7" s="3">
        <v>103</v>
      </c>
      <c r="N7" s="3">
        <v>103</v>
      </c>
      <c r="O7" s="3">
        <v>108</v>
      </c>
      <c r="P7" s="3">
        <v>147</v>
      </c>
      <c r="Q7" s="3">
        <v>83</v>
      </c>
      <c r="R7" s="3">
        <v>60</v>
      </c>
      <c r="S7" s="7">
        <f t="shared" si="1"/>
        <v>100.2</v>
      </c>
      <c r="T7" s="4">
        <f t="shared" si="2"/>
        <v>0.5196548418024928</v>
      </c>
      <c r="U7" s="2" t="s">
        <v>42</v>
      </c>
      <c r="V7" s="6">
        <f t="shared" si="3"/>
        <v>82.38645203758004</v>
      </c>
      <c r="W7" s="2">
        <f t="shared" si="4"/>
        <v>19.258171893644096</v>
      </c>
      <c r="X7" s="2" t="str">
        <f t="shared" si="5"/>
        <v>Significant</v>
      </c>
      <c r="Y7" s="2">
        <v>336</v>
      </c>
      <c r="Z7" s="2">
        <f t="shared" si="6"/>
        <v>0.6208333333333333</v>
      </c>
      <c r="AA7" s="2">
        <v>300</v>
      </c>
      <c r="AB7" s="2">
        <f t="shared" si="7"/>
        <v>0.334</v>
      </c>
      <c r="AC7" s="4">
        <f t="shared" si="8"/>
        <v>0.46201342281879193</v>
      </c>
      <c r="AE7" s="2" t="s">
        <v>83</v>
      </c>
    </row>
    <row r="8" spans="1:29" ht="11.25">
      <c r="A8" s="1" t="s">
        <v>27</v>
      </c>
      <c r="B8" s="1" t="s">
        <v>68</v>
      </c>
      <c r="C8" s="1" t="str">
        <f t="shared" si="0"/>
        <v>Outer London - Moderate</v>
      </c>
      <c r="D8" s="7">
        <v>149</v>
      </c>
      <c r="E8" s="3"/>
      <c r="F8" s="3"/>
      <c r="G8" s="3">
        <v>106</v>
      </c>
      <c r="H8" s="3">
        <v>113</v>
      </c>
      <c r="I8" s="3">
        <v>122</v>
      </c>
      <c r="J8" s="3">
        <v>133</v>
      </c>
      <c r="K8" s="3">
        <v>103</v>
      </c>
      <c r="L8" s="3">
        <v>94</v>
      </c>
      <c r="M8" s="3">
        <v>93</v>
      </c>
      <c r="N8" s="3">
        <v>74</v>
      </c>
      <c r="O8" s="3">
        <v>77</v>
      </c>
      <c r="P8" s="3">
        <v>80</v>
      </c>
      <c r="Q8" s="3">
        <v>53</v>
      </c>
      <c r="R8" s="3">
        <v>69</v>
      </c>
      <c r="S8" s="7">
        <f t="shared" si="1"/>
        <v>70.6</v>
      </c>
      <c r="T8" s="4">
        <f t="shared" si="2"/>
        <v>0.5261744966442954</v>
      </c>
      <c r="U8" s="2" t="s">
        <v>40</v>
      </c>
      <c r="V8" s="6">
        <f t="shared" si="3"/>
        <v>58.8474657411286</v>
      </c>
      <c r="W8" s="2">
        <f t="shared" si="4"/>
        <v>11.73559980590736</v>
      </c>
      <c r="X8" s="2" t="str">
        <f t="shared" si="5"/>
        <v>Significant</v>
      </c>
      <c r="Y8" s="2">
        <v>370</v>
      </c>
      <c r="Z8" s="2">
        <f t="shared" si="6"/>
        <v>0.4027027027027027</v>
      </c>
      <c r="AA8" s="2">
        <v>330</v>
      </c>
      <c r="AB8" s="2">
        <f t="shared" si="7"/>
        <v>0.21393939393939393</v>
      </c>
      <c r="AC8" s="4">
        <f t="shared" si="8"/>
        <v>0.4687411022981493</v>
      </c>
    </row>
    <row r="9" spans="1:31" ht="11.25">
      <c r="A9" s="1" t="s">
        <v>21</v>
      </c>
      <c r="B9" s="1" t="s">
        <v>61</v>
      </c>
      <c r="C9" s="1" t="str">
        <f t="shared" si="0"/>
        <v>Inner London - High</v>
      </c>
      <c r="D9" s="7">
        <v>239.2</v>
      </c>
      <c r="E9" s="3"/>
      <c r="F9" s="3"/>
      <c r="G9" s="3">
        <v>195</v>
      </c>
      <c r="H9" s="3">
        <v>126</v>
      </c>
      <c r="I9" s="3">
        <v>132</v>
      </c>
      <c r="J9" s="3">
        <v>138</v>
      </c>
      <c r="K9" s="3">
        <v>139</v>
      </c>
      <c r="L9" s="3">
        <v>165</v>
      </c>
      <c r="M9" s="3">
        <v>127</v>
      </c>
      <c r="N9" s="3">
        <v>165</v>
      </c>
      <c r="O9" s="3">
        <v>126</v>
      </c>
      <c r="P9" s="3">
        <v>117</v>
      </c>
      <c r="Q9" s="3">
        <v>87</v>
      </c>
      <c r="R9" s="3">
        <v>69</v>
      </c>
      <c r="S9" s="7">
        <f t="shared" si="1"/>
        <v>112.8</v>
      </c>
      <c r="T9" s="4">
        <f t="shared" si="2"/>
        <v>0.5284280936454849</v>
      </c>
      <c r="U9" s="2" t="s">
        <v>42</v>
      </c>
      <c r="V9" s="6">
        <f t="shared" si="3"/>
        <v>94.47190473340913</v>
      </c>
      <c r="W9" s="2">
        <f t="shared" si="4"/>
        <v>17.77878180021683</v>
      </c>
      <c r="X9" s="2" t="str">
        <f t="shared" si="5"/>
        <v>Significant</v>
      </c>
      <c r="Y9" s="2">
        <v>537</v>
      </c>
      <c r="Z9" s="2">
        <f t="shared" si="6"/>
        <v>0.44543761638733703</v>
      </c>
      <c r="AA9" s="2">
        <v>466</v>
      </c>
      <c r="AB9" s="2">
        <f t="shared" si="7"/>
        <v>0.24206008583690986</v>
      </c>
      <c r="AC9" s="4">
        <f t="shared" si="8"/>
        <v>0.4565791551236597</v>
      </c>
      <c r="AE9" s="10">
        <v>42079</v>
      </c>
    </row>
    <row r="10" spans="1:29" ht="11.25">
      <c r="A10" s="1" t="s">
        <v>0</v>
      </c>
      <c r="B10" s="1" t="s">
        <v>68</v>
      </c>
      <c r="C10" s="1" t="str">
        <f t="shared" si="0"/>
        <v>Outer London - Low</v>
      </c>
      <c r="D10" s="7">
        <v>268.8</v>
      </c>
      <c r="E10" s="3"/>
      <c r="F10" s="3"/>
      <c r="G10" s="3">
        <v>197</v>
      </c>
      <c r="H10" s="3">
        <v>172</v>
      </c>
      <c r="I10" s="3">
        <v>146</v>
      </c>
      <c r="J10" s="3">
        <v>147</v>
      </c>
      <c r="K10" s="3">
        <v>158</v>
      </c>
      <c r="L10" s="3">
        <v>136</v>
      </c>
      <c r="M10" s="3">
        <v>137</v>
      </c>
      <c r="N10" s="3">
        <v>132</v>
      </c>
      <c r="O10" s="3">
        <v>141</v>
      </c>
      <c r="P10" s="3">
        <v>112</v>
      </c>
      <c r="Q10" s="3">
        <v>131</v>
      </c>
      <c r="R10" s="3">
        <v>98</v>
      </c>
      <c r="S10" s="7">
        <f t="shared" si="1"/>
        <v>122.8</v>
      </c>
      <c r="T10" s="4">
        <f t="shared" si="2"/>
        <v>0.5431547619047619</v>
      </c>
      <c r="U10" s="2" t="s">
        <v>41</v>
      </c>
      <c r="V10" s="6">
        <f t="shared" si="3"/>
        <v>106.16240799473402</v>
      </c>
      <c r="W10" s="2">
        <f t="shared" si="4"/>
        <v>13.037075597768128</v>
      </c>
      <c r="X10" s="2" t="str">
        <f t="shared" si="5"/>
        <v>Significant</v>
      </c>
      <c r="Y10" s="2">
        <v>998</v>
      </c>
      <c r="Z10" s="2">
        <f t="shared" si="6"/>
        <v>0.26933867735470945</v>
      </c>
      <c r="AA10" s="2">
        <v>986</v>
      </c>
      <c r="AB10" s="2">
        <f t="shared" si="7"/>
        <v>0.12454361054766734</v>
      </c>
      <c r="AC10" s="4">
        <f t="shared" si="8"/>
        <v>0.5375947792910268</v>
      </c>
    </row>
    <row r="11" spans="1:29" ht="11.25">
      <c r="A11" s="1" t="s">
        <v>28</v>
      </c>
      <c r="B11" s="1" t="s">
        <v>61</v>
      </c>
      <c r="C11" s="1" t="str">
        <f t="shared" si="0"/>
        <v>Inner London - Low</v>
      </c>
      <c r="D11" s="7">
        <v>170.8</v>
      </c>
      <c r="E11" s="3"/>
      <c r="F11" s="3"/>
      <c r="G11" s="3">
        <v>116</v>
      </c>
      <c r="H11" s="3">
        <v>105</v>
      </c>
      <c r="I11" s="3">
        <v>113</v>
      </c>
      <c r="J11" s="3">
        <v>114</v>
      </c>
      <c r="K11" s="3">
        <v>120</v>
      </c>
      <c r="L11" s="3">
        <v>113</v>
      </c>
      <c r="M11" s="3">
        <v>94</v>
      </c>
      <c r="N11" s="3">
        <v>80</v>
      </c>
      <c r="O11" s="3">
        <v>82</v>
      </c>
      <c r="P11" s="3">
        <v>94</v>
      </c>
      <c r="Q11" s="3">
        <v>64</v>
      </c>
      <c r="R11" s="3">
        <v>69</v>
      </c>
      <c r="S11" s="7">
        <f t="shared" si="1"/>
        <v>77.8</v>
      </c>
      <c r="T11" s="4">
        <f t="shared" si="2"/>
        <v>0.544496487119438</v>
      </c>
      <c r="U11" s="2" t="s">
        <v>41</v>
      </c>
      <c r="V11" s="6">
        <f t="shared" si="3"/>
        <v>67.45736341332058</v>
      </c>
      <c r="W11" s="2">
        <f t="shared" si="4"/>
        <v>7.928721651089365</v>
      </c>
      <c r="X11" s="2" t="str">
        <f t="shared" si="5"/>
        <v>Significant</v>
      </c>
      <c r="Y11" s="2">
        <v>365</v>
      </c>
      <c r="Z11" s="2">
        <f t="shared" si="6"/>
        <v>0.46794520547945206</v>
      </c>
      <c r="AA11" s="2">
        <v>323</v>
      </c>
      <c r="AB11" s="2">
        <f t="shared" si="7"/>
        <v>0.24086687306501547</v>
      </c>
      <c r="AC11" s="4">
        <f t="shared" si="8"/>
        <v>0.48526692816902434</v>
      </c>
    </row>
    <row r="12" spans="1:31" ht="11.25">
      <c r="A12" s="1" t="s">
        <v>16</v>
      </c>
      <c r="B12" s="1" t="s">
        <v>61</v>
      </c>
      <c r="C12" s="1" t="str">
        <f t="shared" si="0"/>
        <v>Inner London - Moderate</v>
      </c>
      <c r="D12" s="7">
        <v>312.6</v>
      </c>
      <c r="E12" s="3"/>
      <c r="F12" s="3"/>
      <c r="G12" s="3">
        <v>209</v>
      </c>
      <c r="H12" s="3">
        <v>167</v>
      </c>
      <c r="I12" s="3">
        <v>162</v>
      </c>
      <c r="J12" s="3">
        <v>195</v>
      </c>
      <c r="K12" s="3">
        <v>185</v>
      </c>
      <c r="L12" s="3">
        <v>164</v>
      </c>
      <c r="M12" s="3">
        <v>173</v>
      </c>
      <c r="N12" s="3">
        <v>156</v>
      </c>
      <c r="O12" s="3">
        <v>169</v>
      </c>
      <c r="P12" s="3">
        <v>151</v>
      </c>
      <c r="Q12" s="3">
        <v>133</v>
      </c>
      <c r="R12" s="3">
        <v>98</v>
      </c>
      <c r="S12" s="7">
        <f t="shared" si="1"/>
        <v>141.4</v>
      </c>
      <c r="T12" s="4">
        <f t="shared" si="2"/>
        <v>0.5476647472808701</v>
      </c>
      <c r="U12" s="2" t="s">
        <v>40</v>
      </c>
      <c r="V12" s="6">
        <f t="shared" si="3"/>
        <v>123.4611932260188</v>
      </c>
      <c r="W12" s="2">
        <f t="shared" si="4"/>
        <v>13.032467128562303</v>
      </c>
      <c r="X12" s="2" t="str">
        <f t="shared" si="5"/>
        <v>Significant</v>
      </c>
      <c r="Y12" s="2">
        <v>579</v>
      </c>
      <c r="Z12" s="2">
        <f t="shared" si="6"/>
        <v>0.5398963730569949</v>
      </c>
      <c r="AA12" s="2">
        <v>464</v>
      </c>
      <c r="AB12" s="2">
        <f t="shared" si="7"/>
        <v>0.30474137931034484</v>
      </c>
      <c r="AC12" s="4">
        <f t="shared" si="8"/>
        <v>0.4355557945595341</v>
      </c>
      <c r="AE12" s="2" t="s">
        <v>82</v>
      </c>
    </row>
    <row r="13" spans="1:29" ht="11.25">
      <c r="A13" s="1" t="s">
        <v>30</v>
      </c>
      <c r="B13" s="1" t="s">
        <v>68</v>
      </c>
      <c r="C13" s="1" t="str">
        <f t="shared" si="0"/>
        <v>Outer London - Low</v>
      </c>
      <c r="D13" s="7">
        <v>135.4</v>
      </c>
      <c r="E13" s="3"/>
      <c r="F13" s="3"/>
      <c r="G13" s="3">
        <v>122</v>
      </c>
      <c r="H13" s="3">
        <v>80</v>
      </c>
      <c r="I13" s="3">
        <v>72</v>
      </c>
      <c r="J13" s="3">
        <v>103</v>
      </c>
      <c r="K13" s="3">
        <v>76</v>
      </c>
      <c r="L13" s="3">
        <v>64</v>
      </c>
      <c r="M13" s="3">
        <v>56</v>
      </c>
      <c r="N13" s="3">
        <v>72</v>
      </c>
      <c r="O13" s="3">
        <v>69</v>
      </c>
      <c r="P13" s="3">
        <v>52</v>
      </c>
      <c r="Q13" s="3">
        <v>48</v>
      </c>
      <c r="R13" s="3">
        <v>54</v>
      </c>
      <c r="S13" s="7">
        <f t="shared" si="1"/>
        <v>59</v>
      </c>
      <c r="T13" s="4">
        <f t="shared" si="2"/>
        <v>0.5642540620384048</v>
      </c>
      <c r="U13" s="2" t="s">
        <v>41</v>
      </c>
      <c r="V13" s="6">
        <f t="shared" si="3"/>
        <v>53.47615343187123</v>
      </c>
      <c r="W13" s="2">
        <f t="shared" si="4"/>
        <v>2.8529427557931464</v>
      </c>
      <c r="X13" s="2" t="str">
        <f t="shared" si="5"/>
        <v>Not significant</v>
      </c>
      <c r="Y13" s="2">
        <v>556</v>
      </c>
      <c r="Z13" s="2">
        <f t="shared" si="6"/>
        <v>0.24352517985611513</v>
      </c>
      <c r="AA13" s="2">
        <v>476</v>
      </c>
      <c r="AB13" s="2">
        <f t="shared" si="7"/>
        <v>0.12394957983193278</v>
      </c>
      <c r="AC13" s="4">
        <f t="shared" si="8"/>
        <v>0.49101945061628793</v>
      </c>
    </row>
    <row r="14" spans="1:31" ht="11.25">
      <c r="A14" s="1" t="s">
        <v>17</v>
      </c>
      <c r="B14" s="1" t="s">
        <v>68</v>
      </c>
      <c r="C14" s="1" t="str">
        <f t="shared" si="0"/>
        <v>Outer London - High</v>
      </c>
      <c r="D14" s="7">
        <v>206.4</v>
      </c>
      <c r="E14" s="3"/>
      <c r="F14" s="3"/>
      <c r="G14" s="3">
        <v>176</v>
      </c>
      <c r="H14" s="3">
        <v>147</v>
      </c>
      <c r="I14" s="3">
        <v>145</v>
      </c>
      <c r="J14" s="3">
        <v>132</v>
      </c>
      <c r="K14" s="3">
        <v>124</v>
      </c>
      <c r="L14" s="3">
        <v>113</v>
      </c>
      <c r="M14" s="3">
        <v>112</v>
      </c>
      <c r="N14" s="3">
        <v>108</v>
      </c>
      <c r="O14" s="3">
        <v>102</v>
      </c>
      <c r="P14" s="3">
        <v>102</v>
      </c>
      <c r="Q14" s="3">
        <v>64</v>
      </c>
      <c r="R14" s="3">
        <v>63</v>
      </c>
      <c r="S14" s="7">
        <f t="shared" si="1"/>
        <v>87.8</v>
      </c>
      <c r="T14" s="4">
        <f t="shared" si="2"/>
        <v>0.5746124031007752</v>
      </c>
      <c r="U14" s="2" t="s">
        <v>42</v>
      </c>
      <c r="V14" s="6">
        <f t="shared" si="3"/>
        <v>81.51756328167076</v>
      </c>
      <c r="W14" s="2">
        <f t="shared" si="4"/>
        <v>2.420890022401224</v>
      </c>
      <c r="X14" s="2" t="str">
        <f t="shared" si="5"/>
        <v>Not significant</v>
      </c>
      <c r="Y14" s="2">
        <v>540</v>
      </c>
      <c r="Z14" s="2">
        <f t="shared" si="6"/>
        <v>0.38222222222222224</v>
      </c>
      <c r="AA14" s="2">
        <v>480</v>
      </c>
      <c r="AB14" s="2">
        <f t="shared" si="7"/>
        <v>0.18291666666666667</v>
      </c>
      <c r="AC14" s="4">
        <f t="shared" si="8"/>
        <v>0.5214389534883721</v>
      </c>
      <c r="AE14" s="2" t="s">
        <v>84</v>
      </c>
    </row>
    <row r="15" spans="1:29" ht="11.25">
      <c r="A15" s="1" t="s">
        <v>71</v>
      </c>
      <c r="B15" s="1" t="s">
        <v>61</v>
      </c>
      <c r="C15" s="1" t="str">
        <f t="shared" si="0"/>
        <v>Inner London - Low</v>
      </c>
      <c r="D15" s="7">
        <v>408.6</v>
      </c>
      <c r="E15" s="3"/>
      <c r="F15" s="3"/>
      <c r="G15" s="3">
        <v>330</v>
      </c>
      <c r="H15" s="3">
        <v>281</v>
      </c>
      <c r="I15" s="3">
        <v>263</v>
      </c>
      <c r="J15" s="3">
        <v>293</v>
      </c>
      <c r="K15" s="3">
        <v>286</v>
      </c>
      <c r="L15" s="3">
        <v>272</v>
      </c>
      <c r="M15" s="3">
        <v>261</v>
      </c>
      <c r="N15" s="3">
        <v>186</v>
      </c>
      <c r="O15" s="3">
        <v>160</v>
      </c>
      <c r="P15" s="3">
        <v>193</v>
      </c>
      <c r="Q15" s="3">
        <v>177</v>
      </c>
      <c r="R15" s="3">
        <v>138</v>
      </c>
      <c r="S15" s="7">
        <f t="shared" si="1"/>
        <v>170.8</v>
      </c>
      <c r="T15" s="4">
        <f t="shared" si="2"/>
        <v>0.5819872736172296</v>
      </c>
      <c r="U15" s="2" t="s">
        <v>41</v>
      </c>
      <c r="V15" s="6">
        <f t="shared" si="3"/>
        <v>161.37633893842383</v>
      </c>
      <c r="W15" s="2">
        <f t="shared" si="4"/>
        <v>2.7514996432454857</v>
      </c>
      <c r="X15" s="2" t="str">
        <f t="shared" si="5"/>
        <v>Not significant</v>
      </c>
      <c r="Y15" s="2">
        <v>664</v>
      </c>
      <c r="Z15" s="2">
        <f t="shared" si="6"/>
        <v>0.6153614457831326</v>
      </c>
      <c r="AA15" s="2">
        <v>526</v>
      </c>
      <c r="AB15" s="2">
        <f t="shared" si="7"/>
        <v>0.32471482889733844</v>
      </c>
      <c r="AC15" s="4">
        <f t="shared" si="8"/>
        <v>0.47231853551680686</v>
      </c>
    </row>
    <row r="16" spans="1:31" ht="11.25">
      <c r="A16" s="1" t="s">
        <v>4</v>
      </c>
      <c r="B16" s="1" t="s">
        <v>61</v>
      </c>
      <c r="C16" s="1" t="str">
        <f t="shared" si="0"/>
        <v>Inner London - High</v>
      </c>
      <c r="D16" s="7">
        <v>249.6</v>
      </c>
      <c r="E16" s="3"/>
      <c r="F16" s="3"/>
      <c r="G16" s="3">
        <v>187</v>
      </c>
      <c r="H16" s="3">
        <v>148</v>
      </c>
      <c r="I16" s="3">
        <v>131</v>
      </c>
      <c r="J16" s="3">
        <v>123</v>
      </c>
      <c r="K16" s="3">
        <v>105</v>
      </c>
      <c r="L16" s="3">
        <v>123</v>
      </c>
      <c r="M16" s="3">
        <v>141</v>
      </c>
      <c r="N16" s="3">
        <v>112</v>
      </c>
      <c r="O16" s="3">
        <v>100</v>
      </c>
      <c r="P16" s="3">
        <v>114</v>
      </c>
      <c r="Q16" s="3">
        <v>105</v>
      </c>
      <c r="R16" s="3">
        <v>70</v>
      </c>
      <c r="S16" s="7">
        <f t="shared" si="1"/>
        <v>100.2</v>
      </c>
      <c r="T16" s="4">
        <f t="shared" si="2"/>
        <v>0.5985576923076922</v>
      </c>
      <c r="U16" s="2" t="s">
        <v>42</v>
      </c>
      <c r="V16" s="6">
        <f t="shared" si="3"/>
        <v>98.57937885225301</v>
      </c>
      <c r="W16" s="2">
        <f t="shared" si="4"/>
        <v>0.13321309867762154</v>
      </c>
      <c r="X16" s="2" t="str">
        <f t="shared" si="5"/>
        <v>Not significant</v>
      </c>
      <c r="Y16" s="2">
        <v>387</v>
      </c>
      <c r="Z16" s="2">
        <f t="shared" si="6"/>
        <v>0.6449612403100775</v>
      </c>
      <c r="AA16" s="2">
        <v>289</v>
      </c>
      <c r="AB16" s="2">
        <f t="shared" si="7"/>
        <v>0.3467128027681661</v>
      </c>
      <c r="AC16" s="4">
        <f t="shared" si="8"/>
        <v>0.4624284668618579</v>
      </c>
      <c r="AE16" s="9">
        <v>41609</v>
      </c>
    </row>
    <row r="17" spans="1:29" ht="11.25">
      <c r="A17" s="1" t="s">
        <v>23</v>
      </c>
      <c r="B17" s="1" t="s">
        <v>68</v>
      </c>
      <c r="C17" s="1" t="str">
        <f t="shared" si="0"/>
        <v>Outer London - Moderate</v>
      </c>
      <c r="D17" s="7">
        <v>254.8</v>
      </c>
      <c r="E17" s="3"/>
      <c r="F17" s="3"/>
      <c r="G17" s="3">
        <v>138</v>
      </c>
      <c r="H17" s="3">
        <v>150</v>
      </c>
      <c r="I17" s="3">
        <v>121</v>
      </c>
      <c r="J17" s="3">
        <v>134</v>
      </c>
      <c r="K17" s="3">
        <v>166</v>
      </c>
      <c r="L17" s="3">
        <v>116</v>
      </c>
      <c r="M17" s="3">
        <v>120</v>
      </c>
      <c r="N17" s="3">
        <v>102</v>
      </c>
      <c r="O17" s="3">
        <v>112</v>
      </c>
      <c r="P17" s="3">
        <v>109</v>
      </c>
      <c r="Q17" s="3">
        <v>99</v>
      </c>
      <c r="R17" s="3">
        <v>81</v>
      </c>
      <c r="S17" s="7">
        <f t="shared" si="1"/>
        <v>100.6</v>
      </c>
      <c r="T17" s="4">
        <f t="shared" si="2"/>
        <v>0.6051805337519623</v>
      </c>
      <c r="U17" s="2" t="s">
        <v>40</v>
      </c>
      <c r="V17" s="6">
        <f t="shared" si="3"/>
        <v>100.63311591167496</v>
      </c>
      <c r="W17" s="2">
        <f t="shared" si="4"/>
        <v>5.448820679600506E-05</v>
      </c>
      <c r="X17" s="2" t="str">
        <f t="shared" si="5"/>
        <v>Not significant</v>
      </c>
      <c r="Y17" s="2">
        <v>625</v>
      </c>
      <c r="Z17" s="2">
        <f t="shared" si="6"/>
        <v>0.40768000000000004</v>
      </c>
      <c r="AA17" s="2">
        <v>494</v>
      </c>
      <c r="AB17" s="2">
        <f t="shared" si="7"/>
        <v>0.20364372469635628</v>
      </c>
      <c r="AC17" s="4">
        <f t="shared" si="8"/>
        <v>0.5004814445242439</v>
      </c>
    </row>
    <row r="18" spans="1:29" ht="11.25">
      <c r="A18" s="1" t="s">
        <v>32</v>
      </c>
      <c r="B18" s="1" t="s">
        <v>68</v>
      </c>
      <c r="C18" s="1" t="str">
        <f t="shared" si="0"/>
        <v>Outer London - High</v>
      </c>
      <c r="D18" s="7">
        <v>169.6</v>
      </c>
      <c r="E18" s="3"/>
      <c r="F18" s="3"/>
      <c r="G18" s="3">
        <v>121</v>
      </c>
      <c r="H18" s="3">
        <v>105</v>
      </c>
      <c r="I18" s="3">
        <v>93</v>
      </c>
      <c r="J18" s="3">
        <v>100</v>
      </c>
      <c r="K18" s="3">
        <v>92</v>
      </c>
      <c r="L18" s="3">
        <v>104</v>
      </c>
      <c r="M18" s="3">
        <v>61</v>
      </c>
      <c r="N18" s="3">
        <v>67</v>
      </c>
      <c r="O18" s="3">
        <v>68</v>
      </c>
      <c r="P18" s="3">
        <v>69</v>
      </c>
      <c r="Q18" s="3">
        <v>54</v>
      </c>
      <c r="R18" s="3">
        <v>61</v>
      </c>
      <c r="S18" s="7">
        <f t="shared" si="1"/>
        <v>63.8</v>
      </c>
      <c r="T18" s="4">
        <f t="shared" si="2"/>
        <v>0.6238207547169812</v>
      </c>
      <c r="U18" s="2" t="s">
        <v>42</v>
      </c>
      <c r="V18" s="6">
        <f t="shared" si="3"/>
        <v>66.98342409191551</v>
      </c>
      <c r="W18" s="2">
        <f t="shared" si="4"/>
        <v>0.7564699092630618</v>
      </c>
      <c r="X18" s="2" t="str">
        <f t="shared" si="5"/>
        <v>Not significant</v>
      </c>
      <c r="Y18" s="2">
        <v>446</v>
      </c>
      <c r="Z18" s="2">
        <f t="shared" si="6"/>
        <v>0.38026905829596414</v>
      </c>
      <c r="AA18" s="2">
        <v>404</v>
      </c>
      <c r="AB18" s="2">
        <f t="shared" si="7"/>
        <v>0.15792079207920792</v>
      </c>
      <c r="AC18" s="4">
        <f t="shared" si="8"/>
        <v>0.5847130113954792</v>
      </c>
    </row>
    <row r="19" spans="1:29" ht="11.25">
      <c r="A19" s="1" t="s">
        <v>19</v>
      </c>
      <c r="B19" s="1" t="s">
        <v>68</v>
      </c>
      <c r="C19" s="1" t="str">
        <f t="shared" si="0"/>
        <v>Outer London - High</v>
      </c>
      <c r="D19" s="7">
        <v>189.6</v>
      </c>
      <c r="E19" s="3"/>
      <c r="F19" s="3"/>
      <c r="G19" s="3">
        <v>122</v>
      </c>
      <c r="H19" s="3">
        <v>114</v>
      </c>
      <c r="I19" s="3">
        <v>80</v>
      </c>
      <c r="J19" s="3">
        <v>75</v>
      </c>
      <c r="K19" s="3">
        <v>105</v>
      </c>
      <c r="L19" s="3">
        <v>88</v>
      </c>
      <c r="M19" s="3">
        <v>93</v>
      </c>
      <c r="N19" s="3">
        <v>81</v>
      </c>
      <c r="O19" s="3">
        <v>74</v>
      </c>
      <c r="P19" s="3">
        <v>77</v>
      </c>
      <c r="Q19" s="3">
        <v>57</v>
      </c>
      <c r="R19" s="3">
        <v>64</v>
      </c>
      <c r="S19" s="7">
        <f t="shared" si="1"/>
        <v>70.6</v>
      </c>
      <c r="T19" s="4">
        <f t="shared" si="2"/>
        <v>0.6276371308016878</v>
      </c>
      <c r="U19" s="2" t="s">
        <v>42</v>
      </c>
      <c r="V19" s="6">
        <f t="shared" si="3"/>
        <v>74.88241278199989</v>
      </c>
      <c r="W19" s="2">
        <f t="shared" si="4"/>
        <v>1.2245237936460023</v>
      </c>
      <c r="X19" s="2" t="str">
        <f t="shared" si="5"/>
        <v>Not significant</v>
      </c>
      <c r="Y19" s="2">
        <v>543</v>
      </c>
      <c r="Z19" s="2">
        <f t="shared" si="6"/>
        <v>0.349171270718232</v>
      </c>
      <c r="AA19" s="2">
        <v>562</v>
      </c>
      <c r="AB19" s="2">
        <f t="shared" si="7"/>
        <v>0.12562277580071174</v>
      </c>
      <c r="AC19" s="4">
        <f t="shared" si="8"/>
        <v>0.6402259110770755</v>
      </c>
    </row>
    <row r="20" spans="1:29" ht="11.25">
      <c r="A20" s="1" t="s">
        <v>20</v>
      </c>
      <c r="B20" s="1" t="s">
        <v>68</v>
      </c>
      <c r="C20" s="1" t="str">
        <f t="shared" si="0"/>
        <v>Outer London - Moderate</v>
      </c>
      <c r="D20" s="7">
        <v>187.4</v>
      </c>
      <c r="E20" s="3"/>
      <c r="F20" s="3"/>
      <c r="G20" s="3">
        <v>157</v>
      </c>
      <c r="H20" s="3">
        <v>118</v>
      </c>
      <c r="I20" s="3">
        <v>94</v>
      </c>
      <c r="J20" s="3">
        <v>98</v>
      </c>
      <c r="K20" s="3">
        <v>96</v>
      </c>
      <c r="L20" s="3">
        <v>83</v>
      </c>
      <c r="M20" s="3">
        <v>69</v>
      </c>
      <c r="N20" s="3">
        <v>76</v>
      </c>
      <c r="O20" s="3">
        <v>76</v>
      </c>
      <c r="P20" s="3">
        <v>93</v>
      </c>
      <c r="Q20" s="3">
        <v>51</v>
      </c>
      <c r="R20" s="3">
        <v>48</v>
      </c>
      <c r="S20" s="7">
        <f t="shared" si="1"/>
        <v>68.8</v>
      </c>
      <c r="T20" s="4">
        <f t="shared" si="2"/>
        <v>0.6328708644610459</v>
      </c>
      <c r="U20" s="2" t="s">
        <v>40</v>
      </c>
      <c r="V20" s="6">
        <f t="shared" si="3"/>
        <v>74.01352402609061</v>
      </c>
      <c r="W20" s="2">
        <f t="shared" si="4"/>
        <v>1.8362071748564825</v>
      </c>
      <c r="X20" s="2" t="str">
        <f t="shared" si="5"/>
        <v>Not significant</v>
      </c>
      <c r="Y20" s="2">
        <v>589</v>
      </c>
      <c r="Z20" s="2">
        <f t="shared" si="6"/>
        <v>0.31816638370118844</v>
      </c>
      <c r="AA20" s="2">
        <v>687</v>
      </c>
      <c r="AB20" s="2">
        <f t="shared" si="7"/>
        <v>0.10014556040756914</v>
      </c>
      <c r="AC20" s="4">
        <f t="shared" si="8"/>
        <v>0.6852415417286114</v>
      </c>
    </row>
    <row r="21" spans="1:29" ht="11.25">
      <c r="A21" s="1" t="s">
        <v>5</v>
      </c>
      <c r="B21" s="1" t="s">
        <v>68</v>
      </c>
      <c r="C21" s="1" t="str">
        <f t="shared" si="0"/>
        <v>Outer London - Low</v>
      </c>
      <c r="D21" s="7">
        <v>246.8</v>
      </c>
      <c r="E21" s="3"/>
      <c r="F21" s="3"/>
      <c r="G21" s="3">
        <v>214</v>
      </c>
      <c r="H21" s="3">
        <v>156</v>
      </c>
      <c r="I21" s="3">
        <v>158</v>
      </c>
      <c r="J21" s="3">
        <v>149</v>
      </c>
      <c r="K21" s="3">
        <v>158</v>
      </c>
      <c r="L21" s="3">
        <v>132</v>
      </c>
      <c r="M21" s="3">
        <v>107</v>
      </c>
      <c r="N21" s="3">
        <v>87</v>
      </c>
      <c r="O21" s="3">
        <v>109</v>
      </c>
      <c r="P21" s="3">
        <v>107</v>
      </c>
      <c r="Q21" s="3">
        <v>71</v>
      </c>
      <c r="R21" s="3">
        <v>71</v>
      </c>
      <c r="S21" s="7">
        <f t="shared" si="1"/>
        <v>89</v>
      </c>
      <c r="T21" s="4">
        <f t="shared" si="2"/>
        <v>0.6393841166936791</v>
      </c>
      <c r="U21" s="2" t="s">
        <v>41</v>
      </c>
      <c r="V21" s="6">
        <f t="shared" si="3"/>
        <v>97.4735204356412</v>
      </c>
      <c r="W21" s="2">
        <f t="shared" si="4"/>
        <v>3.683079684222385</v>
      </c>
      <c r="X21" s="2" t="str">
        <f t="shared" si="5"/>
        <v>Not significant</v>
      </c>
      <c r="Y21" s="2">
        <v>832</v>
      </c>
      <c r="Z21" s="2">
        <f t="shared" si="6"/>
        <v>0.2966346153846154</v>
      </c>
      <c r="AA21" s="2">
        <v>716</v>
      </c>
      <c r="AB21" s="2">
        <f t="shared" si="7"/>
        <v>0.12430167597765363</v>
      </c>
      <c r="AC21" s="4">
        <f t="shared" si="8"/>
        <v>0.5809603143703087</v>
      </c>
    </row>
    <row r="22" spans="1:29" ht="11.25">
      <c r="A22" s="1" t="s">
        <v>18</v>
      </c>
      <c r="B22" s="1" t="s">
        <v>68</v>
      </c>
      <c r="C22" s="1" t="str">
        <f t="shared" si="0"/>
        <v>Outer London - Moderate</v>
      </c>
      <c r="D22" s="7">
        <v>130.2</v>
      </c>
      <c r="E22" s="3"/>
      <c r="F22" s="3"/>
      <c r="G22" s="3">
        <v>97</v>
      </c>
      <c r="H22" s="3">
        <v>79</v>
      </c>
      <c r="I22" s="3">
        <v>71</v>
      </c>
      <c r="J22" s="3">
        <v>74</v>
      </c>
      <c r="K22" s="3">
        <v>62</v>
      </c>
      <c r="L22" s="3">
        <v>64</v>
      </c>
      <c r="M22" s="3">
        <v>55</v>
      </c>
      <c r="N22" s="3">
        <v>39</v>
      </c>
      <c r="O22" s="3">
        <v>46</v>
      </c>
      <c r="P22" s="3">
        <v>65</v>
      </c>
      <c r="Q22" s="3">
        <v>32</v>
      </c>
      <c r="R22" s="3">
        <v>50</v>
      </c>
      <c r="S22" s="7">
        <f t="shared" si="1"/>
        <v>46.4</v>
      </c>
      <c r="T22" s="4">
        <f t="shared" si="2"/>
        <v>0.6436251920122887</v>
      </c>
      <c r="U22" s="2" t="s">
        <v>40</v>
      </c>
      <c r="V22" s="6">
        <f t="shared" si="3"/>
        <v>51.422416372449284</v>
      </c>
      <c r="W22" s="2">
        <f t="shared" si="4"/>
        <v>2.4526916467271773</v>
      </c>
      <c r="X22" s="2" t="str">
        <f t="shared" si="5"/>
        <v>Not significant</v>
      </c>
      <c r="Y22" s="2">
        <v>417</v>
      </c>
      <c r="Z22" s="2">
        <f t="shared" si="6"/>
        <v>0.3122302158273381</v>
      </c>
      <c r="AA22" s="2">
        <v>363</v>
      </c>
      <c r="AB22" s="2">
        <f t="shared" si="7"/>
        <v>0.1278236914600551</v>
      </c>
      <c r="AC22" s="4">
        <f t="shared" si="8"/>
        <v>0.590610757766183</v>
      </c>
    </row>
    <row r="23" spans="1:29" ht="11.25">
      <c r="A23" s="1" t="s">
        <v>11</v>
      </c>
      <c r="B23" s="1" t="s">
        <v>68</v>
      </c>
      <c r="C23" s="1" t="str">
        <f t="shared" si="0"/>
        <v>Outer London - Low</v>
      </c>
      <c r="D23" s="7">
        <v>121.8</v>
      </c>
      <c r="E23" s="3"/>
      <c r="F23" s="3"/>
      <c r="G23" s="3">
        <v>70</v>
      </c>
      <c r="H23" s="3">
        <v>83</v>
      </c>
      <c r="I23" s="3">
        <v>76</v>
      </c>
      <c r="J23" s="3">
        <v>58</v>
      </c>
      <c r="K23" s="3">
        <v>55</v>
      </c>
      <c r="L23" s="3">
        <v>52</v>
      </c>
      <c r="M23" s="3">
        <v>49</v>
      </c>
      <c r="N23" s="3">
        <v>39</v>
      </c>
      <c r="O23" s="3">
        <v>37</v>
      </c>
      <c r="P23" s="3">
        <v>46</v>
      </c>
      <c r="Q23" s="3">
        <v>38</v>
      </c>
      <c r="R23" s="3">
        <v>51</v>
      </c>
      <c r="S23" s="7">
        <f t="shared" si="1"/>
        <v>42.2</v>
      </c>
      <c r="T23" s="4">
        <f t="shared" si="2"/>
        <v>0.6535303776683087</v>
      </c>
      <c r="U23" s="2" t="s">
        <v>41</v>
      </c>
      <c r="V23" s="6">
        <f t="shared" si="3"/>
        <v>48.10484112261385</v>
      </c>
      <c r="W23" s="2">
        <f t="shared" si="4"/>
        <v>3.624078977252943</v>
      </c>
      <c r="X23" s="2" t="str">
        <f t="shared" si="5"/>
        <v>Not significant</v>
      </c>
      <c r="Y23" s="2">
        <v>377</v>
      </c>
      <c r="Z23" s="2">
        <f t="shared" si="6"/>
        <v>0.3230769230769231</v>
      </c>
      <c r="AA23" s="2">
        <v>354</v>
      </c>
      <c r="AB23" s="2">
        <f t="shared" si="7"/>
        <v>0.1192090395480226</v>
      </c>
      <c r="AC23" s="4">
        <f t="shared" si="8"/>
        <v>0.6310196394942158</v>
      </c>
    </row>
    <row r="24" spans="1:29" ht="11.25">
      <c r="A24" s="1" t="s">
        <v>7</v>
      </c>
      <c r="B24" s="1" t="s">
        <v>68</v>
      </c>
      <c r="C24" s="1" t="str">
        <f t="shared" si="0"/>
        <v>Outer London - Low</v>
      </c>
      <c r="D24" s="7">
        <v>235.6</v>
      </c>
      <c r="E24" s="3"/>
      <c r="F24" s="3"/>
      <c r="G24" s="3">
        <v>188</v>
      </c>
      <c r="H24" s="3">
        <v>173</v>
      </c>
      <c r="I24" s="3">
        <v>126</v>
      </c>
      <c r="J24" s="3">
        <v>135</v>
      </c>
      <c r="K24" s="3">
        <v>98</v>
      </c>
      <c r="L24" s="3">
        <v>85</v>
      </c>
      <c r="M24" s="3">
        <v>97</v>
      </c>
      <c r="N24" s="3">
        <v>98</v>
      </c>
      <c r="O24" s="3">
        <v>98</v>
      </c>
      <c r="P24" s="3">
        <v>86</v>
      </c>
      <c r="Q24" s="3">
        <v>72</v>
      </c>
      <c r="R24" s="3">
        <v>52</v>
      </c>
      <c r="S24" s="7">
        <f t="shared" si="1"/>
        <v>81.2</v>
      </c>
      <c r="T24" s="4">
        <f t="shared" si="2"/>
        <v>0.6553480475382003</v>
      </c>
      <c r="U24" s="2" t="s">
        <v>41</v>
      </c>
      <c r="V24" s="6">
        <f t="shared" si="3"/>
        <v>93.05008676919395</v>
      </c>
      <c r="W24" s="2">
        <f t="shared" si="4"/>
        <v>7.545643497664948</v>
      </c>
      <c r="X24" s="2" t="str">
        <f t="shared" si="5"/>
        <v>Significant</v>
      </c>
      <c r="Y24" s="2">
        <v>942</v>
      </c>
      <c r="Z24" s="2">
        <f t="shared" si="6"/>
        <v>0.25010615711252654</v>
      </c>
      <c r="AA24" s="2">
        <v>919</v>
      </c>
      <c r="AB24" s="2">
        <f t="shared" si="7"/>
        <v>0.08835690968443961</v>
      </c>
      <c r="AC24" s="4">
        <f t="shared" si="8"/>
        <v>0.6467223729934546</v>
      </c>
    </row>
    <row r="25" spans="1:29" ht="11.25">
      <c r="A25" s="1" t="s">
        <v>8</v>
      </c>
      <c r="B25" s="1" t="s">
        <v>68</v>
      </c>
      <c r="C25" s="1" t="str">
        <f t="shared" si="0"/>
        <v>Outer London - Moderate</v>
      </c>
      <c r="D25" s="7">
        <v>200.2</v>
      </c>
      <c r="E25" s="3"/>
      <c r="F25" s="3"/>
      <c r="G25" s="3">
        <v>135</v>
      </c>
      <c r="H25" s="3">
        <v>113</v>
      </c>
      <c r="I25" s="3">
        <v>108</v>
      </c>
      <c r="J25" s="3">
        <v>122</v>
      </c>
      <c r="K25" s="3">
        <v>130</v>
      </c>
      <c r="L25" s="3">
        <v>126</v>
      </c>
      <c r="M25" s="3">
        <v>99</v>
      </c>
      <c r="N25" s="3">
        <v>104</v>
      </c>
      <c r="O25" s="3">
        <v>94</v>
      </c>
      <c r="P25" s="3">
        <v>73</v>
      </c>
      <c r="Q25" s="3">
        <v>28</v>
      </c>
      <c r="R25" s="3">
        <v>40</v>
      </c>
      <c r="S25" s="7">
        <f t="shared" si="1"/>
        <v>67.8</v>
      </c>
      <c r="T25" s="4">
        <f t="shared" si="2"/>
        <v>0.6613386613386613</v>
      </c>
      <c r="U25" s="2" t="s">
        <v>40</v>
      </c>
      <c r="V25" s="6">
        <f t="shared" si="3"/>
        <v>79.0688767877446</v>
      </c>
      <c r="W25" s="2">
        <f t="shared" si="4"/>
        <v>8.030187680435834</v>
      </c>
      <c r="X25" s="2" t="str">
        <f t="shared" si="5"/>
        <v>Significant</v>
      </c>
      <c r="Y25" s="2">
        <v>677</v>
      </c>
      <c r="Z25" s="2">
        <f t="shared" si="6"/>
        <v>0.2957163958641063</v>
      </c>
      <c r="AA25" s="2">
        <v>670</v>
      </c>
      <c r="AB25" s="2">
        <f t="shared" si="7"/>
        <v>0.10119402985074627</v>
      </c>
      <c r="AC25" s="4">
        <f t="shared" si="8"/>
        <v>0.6578004085466771</v>
      </c>
    </row>
    <row r="26" spans="1:29" ht="11.25">
      <c r="A26" s="1" t="s">
        <v>22</v>
      </c>
      <c r="B26" s="1" t="s">
        <v>68</v>
      </c>
      <c r="C26" s="1" t="str">
        <f t="shared" si="0"/>
        <v>Outer London - Moderate</v>
      </c>
      <c r="D26" s="7">
        <v>116</v>
      </c>
      <c r="E26" s="3"/>
      <c r="F26" s="3"/>
      <c r="G26" s="3">
        <v>114</v>
      </c>
      <c r="H26" s="3">
        <v>64</v>
      </c>
      <c r="I26" s="3">
        <v>66</v>
      </c>
      <c r="J26" s="3">
        <v>83</v>
      </c>
      <c r="K26" s="3">
        <v>70</v>
      </c>
      <c r="L26" s="3">
        <v>74</v>
      </c>
      <c r="M26" s="3">
        <v>57</v>
      </c>
      <c r="N26" s="3">
        <v>49</v>
      </c>
      <c r="O26" s="3">
        <v>45</v>
      </c>
      <c r="P26" s="3">
        <v>42</v>
      </c>
      <c r="Q26" s="3">
        <v>31</v>
      </c>
      <c r="R26" s="3">
        <v>29</v>
      </c>
      <c r="S26" s="7">
        <f t="shared" si="1"/>
        <v>39.2</v>
      </c>
      <c r="T26" s="4">
        <f t="shared" si="2"/>
        <v>0.6620689655172414</v>
      </c>
      <c r="U26" s="2" t="s">
        <v>40</v>
      </c>
      <c r="V26" s="6">
        <f t="shared" si="3"/>
        <v>45.81413440248939</v>
      </c>
      <c r="W26" s="2">
        <f t="shared" si="4"/>
        <v>4.774375251736346</v>
      </c>
      <c r="X26" s="2" t="str">
        <f t="shared" si="5"/>
        <v>Significant</v>
      </c>
      <c r="Y26" s="2">
        <v>437</v>
      </c>
      <c r="Z26" s="2">
        <f t="shared" si="6"/>
        <v>0.2654462242562929</v>
      </c>
      <c r="AA26" s="2">
        <v>380</v>
      </c>
      <c r="AB26" s="2">
        <f t="shared" si="7"/>
        <v>0.10315789473684212</v>
      </c>
      <c r="AC26" s="4">
        <f t="shared" si="8"/>
        <v>0.6113793103448275</v>
      </c>
    </row>
    <row r="27" spans="1:29" ht="11.25">
      <c r="A27" s="1" t="s">
        <v>2</v>
      </c>
      <c r="B27" s="1" t="s">
        <v>68</v>
      </c>
      <c r="C27" s="1" t="str">
        <f t="shared" si="0"/>
        <v>Outer London - Moderate</v>
      </c>
      <c r="D27" s="7">
        <v>244</v>
      </c>
      <c r="E27" s="3"/>
      <c r="F27" s="3"/>
      <c r="G27" s="3">
        <v>189</v>
      </c>
      <c r="H27" s="3">
        <v>155</v>
      </c>
      <c r="I27" s="3">
        <v>124</v>
      </c>
      <c r="J27" s="3">
        <v>107</v>
      </c>
      <c r="K27" s="3">
        <v>98</v>
      </c>
      <c r="L27" s="3">
        <v>97</v>
      </c>
      <c r="M27" s="3">
        <v>101</v>
      </c>
      <c r="N27" s="3">
        <v>84</v>
      </c>
      <c r="O27" s="3">
        <v>72</v>
      </c>
      <c r="P27" s="3">
        <v>86</v>
      </c>
      <c r="Q27" s="3">
        <v>84</v>
      </c>
      <c r="R27" s="3">
        <v>85</v>
      </c>
      <c r="S27" s="7">
        <f t="shared" si="1"/>
        <v>82.2</v>
      </c>
      <c r="T27" s="4">
        <f t="shared" si="2"/>
        <v>0.6631147540983607</v>
      </c>
      <c r="U27" s="2" t="s">
        <v>40</v>
      </c>
      <c r="V27" s="6">
        <f t="shared" si="3"/>
        <v>96.3676620190294</v>
      </c>
      <c r="W27" s="2">
        <f t="shared" si="4"/>
        <v>10.414419260571663</v>
      </c>
      <c r="X27" s="2" t="str">
        <f t="shared" si="5"/>
        <v>Significant</v>
      </c>
      <c r="Y27" s="2">
        <v>582</v>
      </c>
      <c r="Z27" s="2">
        <f t="shared" si="6"/>
        <v>0.41924398625429554</v>
      </c>
      <c r="AA27" s="2">
        <v>543</v>
      </c>
      <c r="AB27" s="2">
        <f t="shared" si="7"/>
        <v>0.15138121546961328</v>
      </c>
      <c r="AC27" s="4">
        <f t="shared" si="8"/>
        <v>0.6389185762159224</v>
      </c>
    </row>
    <row r="28" spans="1:29" ht="11.25">
      <c r="A28" s="1" t="s">
        <v>14</v>
      </c>
      <c r="B28" s="1" t="s">
        <v>68</v>
      </c>
      <c r="C28" s="1" t="str">
        <f t="shared" si="0"/>
        <v>Outer London - Low</v>
      </c>
      <c r="D28" s="7">
        <v>226.4</v>
      </c>
      <c r="E28" s="3"/>
      <c r="F28" s="3"/>
      <c r="G28" s="3">
        <v>122</v>
      </c>
      <c r="H28" s="3">
        <v>134</v>
      </c>
      <c r="I28" s="3">
        <v>120</v>
      </c>
      <c r="J28" s="3">
        <v>146</v>
      </c>
      <c r="K28" s="3">
        <v>103</v>
      </c>
      <c r="L28" s="3">
        <v>102</v>
      </c>
      <c r="M28" s="3">
        <v>101</v>
      </c>
      <c r="N28" s="3">
        <v>97</v>
      </c>
      <c r="O28" s="3">
        <v>73</v>
      </c>
      <c r="P28" s="3">
        <v>73</v>
      </c>
      <c r="Q28" s="3">
        <v>64</v>
      </c>
      <c r="R28" s="3">
        <v>62</v>
      </c>
      <c r="S28" s="7">
        <f t="shared" si="1"/>
        <v>73.8</v>
      </c>
      <c r="T28" s="4">
        <f t="shared" si="2"/>
        <v>0.6740282685512369</v>
      </c>
      <c r="U28" s="2" t="s">
        <v>41</v>
      </c>
      <c r="V28" s="6">
        <f t="shared" si="3"/>
        <v>89.41655197175514</v>
      </c>
      <c r="W28" s="2">
        <f t="shared" si="4"/>
        <v>13.6371113685733</v>
      </c>
      <c r="X28" s="2" t="str">
        <f t="shared" si="5"/>
        <v>Significant</v>
      </c>
      <c r="Y28" s="2">
        <v>1026</v>
      </c>
      <c r="Z28" s="2">
        <f t="shared" si="6"/>
        <v>0.2206627680311891</v>
      </c>
      <c r="AA28" s="2">
        <v>932</v>
      </c>
      <c r="AB28" s="2">
        <f t="shared" si="7"/>
        <v>0.07918454935622317</v>
      </c>
      <c r="AC28" s="4">
        <f t="shared" si="8"/>
        <v>0.641151291345031</v>
      </c>
    </row>
    <row r="29" spans="1:29" ht="11.25">
      <c r="A29" s="1" t="s">
        <v>29</v>
      </c>
      <c r="B29" s="1" t="s">
        <v>68</v>
      </c>
      <c r="C29" s="1" t="str">
        <f t="shared" si="0"/>
        <v>Outer London - High</v>
      </c>
      <c r="D29" s="7">
        <v>124</v>
      </c>
      <c r="E29" s="3"/>
      <c r="F29" s="3"/>
      <c r="G29" s="3">
        <v>82</v>
      </c>
      <c r="H29" s="3">
        <v>64</v>
      </c>
      <c r="I29" s="3">
        <v>63</v>
      </c>
      <c r="J29" s="3">
        <v>77</v>
      </c>
      <c r="K29" s="3">
        <v>49</v>
      </c>
      <c r="L29" s="3">
        <v>65</v>
      </c>
      <c r="M29" s="3">
        <v>52</v>
      </c>
      <c r="N29" s="3">
        <v>46</v>
      </c>
      <c r="O29" s="3">
        <v>44</v>
      </c>
      <c r="P29" s="3">
        <v>34</v>
      </c>
      <c r="Q29" s="3">
        <v>37</v>
      </c>
      <c r="R29" s="3">
        <v>39</v>
      </c>
      <c r="S29" s="7">
        <f t="shared" si="1"/>
        <v>40</v>
      </c>
      <c r="T29" s="4">
        <f t="shared" si="2"/>
        <v>0.6774193548387096</v>
      </c>
      <c r="U29" s="2" t="s">
        <v>42</v>
      </c>
      <c r="V29" s="6">
        <f t="shared" si="3"/>
        <v>48.97372987852313</v>
      </c>
      <c r="W29" s="2">
        <f t="shared" si="4"/>
        <v>8.221533068079966</v>
      </c>
      <c r="X29" s="2" t="str">
        <f t="shared" si="5"/>
        <v>Significant</v>
      </c>
      <c r="Y29" s="2">
        <v>623</v>
      </c>
      <c r="Z29" s="2">
        <f t="shared" si="6"/>
        <v>0.19903691813804172</v>
      </c>
      <c r="AA29" s="2">
        <v>560</v>
      </c>
      <c r="AB29" s="2">
        <f t="shared" si="7"/>
        <v>0.07142857142857142</v>
      </c>
      <c r="AC29" s="4">
        <f t="shared" si="8"/>
        <v>0.6411290322580645</v>
      </c>
    </row>
    <row r="30" spans="1:29" ht="11.25">
      <c r="A30" s="1" t="s">
        <v>3</v>
      </c>
      <c r="B30" s="1" t="s">
        <v>68</v>
      </c>
      <c r="C30" s="1" t="str">
        <f t="shared" si="0"/>
        <v>Outer London - Low</v>
      </c>
      <c r="D30" s="7">
        <v>241.2</v>
      </c>
      <c r="E30" s="3"/>
      <c r="F30" s="3"/>
      <c r="G30" s="3">
        <v>160</v>
      </c>
      <c r="H30" s="3">
        <v>158</v>
      </c>
      <c r="I30" s="3">
        <v>134</v>
      </c>
      <c r="J30" s="3">
        <v>163</v>
      </c>
      <c r="K30" s="3">
        <v>143</v>
      </c>
      <c r="L30" s="3">
        <v>140</v>
      </c>
      <c r="M30" s="3">
        <v>127</v>
      </c>
      <c r="N30" s="3">
        <v>90</v>
      </c>
      <c r="O30" s="3">
        <v>81</v>
      </c>
      <c r="P30" s="3">
        <v>90</v>
      </c>
      <c r="Q30" s="3">
        <v>70</v>
      </c>
      <c r="R30" s="3">
        <v>50</v>
      </c>
      <c r="S30" s="7">
        <f t="shared" si="1"/>
        <v>76.2</v>
      </c>
      <c r="T30" s="4">
        <f t="shared" si="2"/>
        <v>0.6840796019900498</v>
      </c>
      <c r="U30" s="2" t="s">
        <v>41</v>
      </c>
      <c r="V30" s="6">
        <f t="shared" si="3"/>
        <v>95.26180360241757</v>
      </c>
      <c r="W30" s="2">
        <f t="shared" si="4"/>
        <v>19.071251164507565</v>
      </c>
      <c r="X30" s="2" t="str">
        <f t="shared" si="5"/>
        <v>Significant</v>
      </c>
      <c r="Y30" s="2">
        <v>798</v>
      </c>
      <c r="Z30" s="2">
        <f t="shared" si="6"/>
        <v>0.30225563909774433</v>
      </c>
      <c r="AA30" s="2">
        <v>746</v>
      </c>
      <c r="AB30" s="2">
        <f t="shared" si="7"/>
        <v>0.10214477211796247</v>
      </c>
      <c r="AC30" s="4">
        <f t="shared" si="8"/>
        <v>0.662058341002761</v>
      </c>
    </row>
    <row r="31" spans="1:29" ht="11.25">
      <c r="A31" s="1" t="s">
        <v>1</v>
      </c>
      <c r="B31" s="1" t="s">
        <v>68</v>
      </c>
      <c r="C31" s="1" t="str">
        <f t="shared" si="0"/>
        <v>Outer London - Low</v>
      </c>
      <c r="D31" s="7">
        <v>146.2</v>
      </c>
      <c r="E31" s="3"/>
      <c r="F31" s="3"/>
      <c r="G31" s="3">
        <v>115</v>
      </c>
      <c r="H31" s="3">
        <v>82</v>
      </c>
      <c r="I31" s="3">
        <v>87</v>
      </c>
      <c r="J31" s="3">
        <v>103</v>
      </c>
      <c r="K31" s="3">
        <v>105</v>
      </c>
      <c r="L31" s="3">
        <v>73</v>
      </c>
      <c r="M31" s="3">
        <v>82</v>
      </c>
      <c r="N31" s="3">
        <v>68</v>
      </c>
      <c r="O31" s="3">
        <v>49</v>
      </c>
      <c r="P31" s="3">
        <v>55</v>
      </c>
      <c r="Q31" s="3">
        <v>31</v>
      </c>
      <c r="R31" s="3">
        <v>24</v>
      </c>
      <c r="S31" s="7">
        <f t="shared" si="1"/>
        <v>45.4</v>
      </c>
      <c r="T31" s="4">
        <f t="shared" si="2"/>
        <v>0.6894664842681258</v>
      </c>
      <c r="U31" s="2" t="s">
        <v>41</v>
      </c>
      <c r="V31" s="6">
        <f t="shared" si="3"/>
        <v>57.741607324516785</v>
      </c>
      <c r="W31" s="2">
        <f t="shared" si="4"/>
        <v>13.189386164514865</v>
      </c>
      <c r="X31" s="2" t="str">
        <f t="shared" si="5"/>
        <v>Significant</v>
      </c>
      <c r="Y31" s="2">
        <v>561</v>
      </c>
      <c r="Z31" s="2">
        <f t="shared" si="6"/>
        <v>0.26060606060606056</v>
      </c>
      <c r="AA31" s="2">
        <v>561</v>
      </c>
      <c r="AB31" s="2">
        <f t="shared" si="7"/>
        <v>0.08092691622103386</v>
      </c>
      <c r="AC31" s="4">
        <f t="shared" si="8"/>
        <v>0.6894664842681257</v>
      </c>
    </row>
    <row r="32" spans="1:29" ht="11.25">
      <c r="A32" s="1" t="s">
        <v>24</v>
      </c>
      <c r="B32" s="1" t="s">
        <v>68</v>
      </c>
      <c r="C32" s="1" t="str">
        <f t="shared" si="0"/>
        <v>Outer London - Moderate</v>
      </c>
      <c r="D32" s="7">
        <v>150.4</v>
      </c>
      <c r="E32" s="3"/>
      <c r="F32" s="3"/>
      <c r="G32" s="3">
        <v>99</v>
      </c>
      <c r="H32" s="3">
        <v>90</v>
      </c>
      <c r="I32" s="3">
        <v>52</v>
      </c>
      <c r="J32" s="3">
        <v>67</v>
      </c>
      <c r="K32" s="3">
        <v>60</v>
      </c>
      <c r="L32" s="3">
        <v>63</v>
      </c>
      <c r="M32" s="3">
        <v>45</v>
      </c>
      <c r="N32" s="3">
        <v>48</v>
      </c>
      <c r="O32" s="3">
        <v>49</v>
      </c>
      <c r="P32" s="3">
        <v>47</v>
      </c>
      <c r="Q32" s="3">
        <v>45</v>
      </c>
      <c r="R32" s="3">
        <v>40</v>
      </c>
      <c r="S32" s="7">
        <f t="shared" si="1"/>
        <v>45.8</v>
      </c>
      <c r="T32" s="4">
        <f t="shared" si="2"/>
        <v>0.6954787234042553</v>
      </c>
      <c r="U32" s="2" t="s">
        <v>40</v>
      </c>
      <c r="V32" s="6">
        <f t="shared" si="3"/>
        <v>59.400394949434514</v>
      </c>
      <c r="W32" s="2">
        <f t="shared" si="4"/>
        <v>15.569824320028768</v>
      </c>
      <c r="X32" s="2" t="str">
        <f t="shared" si="5"/>
        <v>Significant</v>
      </c>
      <c r="Y32" s="2">
        <v>342</v>
      </c>
      <c r="Z32" s="2">
        <f t="shared" si="6"/>
        <v>0.439766081871345</v>
      </c>
      <c r="AA32" s="2">
        <v>363</v>
      </c>
      <c r="AB32" s="2">
        <f t="shared" si="7"/>
        <v>0.12617079889807162</v>
      </c>
      <c r="AC32" s="4">
        <f t="shared" si="8"/>
        <v>0.713095656761034</v>
      </c>
    </row>
    <row r="33" spans="1:29" ht="11.25">
      <c r="A33" s="1" t="s">
        <v>13</v>
      </c>
      <c r="B33" s="1" t="s">
        <v>68</v>
      </c>
      <c r="C33" s="1" t="str">
        <f t="shared" si="0"/>
        <v>Outer London - Low</v>
      </c>
      <c r="D33" s="7">
        <v>255</v>
      </c>
      <c r="E33" s="3"/>
      <c r="F33" s="3"/>
      <c r="G33" s="3">
        <v>153</v>
      </c>
      <c r="H33" s="3">
        <v>157</v>
      </c>
      <c r="I33" s="3">
        <v>119</v>
      </c>
      <c r="J33" s="3">
        <v>110</v>
      </c>
      <c r="K33" s="3">
        <v>116</v>
      </c>
      <c r="L33" s="3">
        <v>107</v>
      </c>
      <c r="M33" s="3">
        <v>88</v>
      </c>
      <c r="N33" s="3">
        <v>83</v>
      </c>
      <c r="O33" s="3">
        <v>74</v>
      </c>
      <c r="P33" s="3">
        <v>83</v>
      </c>
      <c r="Q33" s="3">
        <v>59</v>
      </c>
      <c r="R33" s="3">
        <v>84</v>
      </c>
      <c r="S33" s="7">
        <f t="shared" si="1"/>
        <v>76.6</v>
      </c>
      <c r="T33" s="4">
        <f t="shared" si="2"/>
        <v>0.6996078431372549</v>
      </c>
      <c r="U33" s="2" t="s">
        <v>41</v>
      </c>
      <c r="V33" s="6">
        <f t="shared" si="3"/>
        <v>100.7121057985758</v>
      </c>
      <c r="W33" s="2">
        <f t="shared" si="4"/>
        <v>28.864139093889094</v>
      </c>
      <c r="X33" s="2" t="str">
        <f t="shared" si="5"/>
        <v>Significant</v>
      </c>
      <c r="Y33" s="2">
        <v>1332</v>
      </c>
      <c r="Z33" s="2">
        <f t="shared" si="6"/>
        <v>0.19144144144144143</v>
      </c>
      <c r="AA33" s="2">
        <v>1265</v>
      </c>
      <c r="AB33" s="2">
        <f t="shared" si="7"/>
        <v>0.06055335968379446</v>
      </c>
      <c r="AC33" s="4">
        <f t="shared" si="8"/>
        <v>0.6836977447105325</v>
      </c>
    </row>
    <row r="34" spans="1:29" ht="11.25">
      <c r="A34" s="1" t="s">
        <v>12</v>
      </c>
      <c r="B34" s="1" t="s">
        <v>68</v>
      </c>
      <c r="C34" s="1" t="str">
        <f t="shared" si="0"/>
        <v>Outer London - Low</v>
      </c>
      <c r="D34" s="7">
        <v>211.6</v>
      </c>
      <c r="E34" s="3"/>
      <c r="F34" s="3"/>
      <c r="G34" s="3">
        <v>154</v>
      </c>
      <c r="H34" s="3">
        <v>130</v>
      </c>
      <c r="I34" s="3">
        <v>83</v>
      </c>
      <c r="J34" s="3">
        <v>120</v>
      </c>
      <c r="K34" s="3">
        <v>129</v>
      </c>
      <c r="L34" s="3">
        <v>84</v>
      </c>
      <c r="M34" s="3">
        <v>75</v>
      </c>
      <c r="N34" s="3">
        <v>63</v>
      </c>
      <c r="O34" s="3">
        <v>74</v>
      </c>
      <c r="P34" s="3">
        <v>78</v>
      </c>
      <c r="Q34" s="3">
        <v>51</v>
      </c>
      <c r="R34" s="3">
        <v>46</v>
      </c>
      <c r="S34" s="7">
        <f t="shared" si="1"/>
        <v>62.4</v>
      </c>
      <c r="T34" s="4">
        <f t="shared" si="2"/>
        <v>0.7051039697542533</v>
      </c>
      <c r="U34" s="2" t="s">
        <v>41</v>
      </c>
      <c r="V34" s="6">
        <f t="shared" si="3"/>
        <v>83.5713003410927</v>
      </c>
      <c r="W34" s="2">
        <f t="shared" si="4"/>
        <v>26.816859155197108</v>
      </c>
      <c r="X34" s="2" t="str">
        <f t="shared" si="5"/>
        <v>Significant</v>
      </c>
      <c r="Y34" s="2">
        <v>891</v>
      </c>
      <c r="Z34" s="2">
        <f t="shared" si="6"/>
        <v>0.23748597081930414</v>
      </c>
      <c r="AA34" s="2">
        <v>920</v>
      </c>
      <c r="AB34" s="2">
        <f t="shared" si="7"/>
        <v>0.06782608695652174</v>
      </c>
      <c r="AC34" s="4">
        <f t="shared" si="8"/>
        <v>0.7143996054902606</v>
      </c>
    </row>
    <row r="35" spans="1:29" ht="11.25">
      <c r="A35" s="1" t="s">
        <v>6</v>
      </c>
      <c r="B35" s="1" t="s">
        <v>68</v>
      </c>
      <c r="C35" s="1" t="str">
        <f t="shared" si="0"/>
        <v>Outer London - High</v>
      </c>
      <c r="D35" s="7">
        <v>287.2</v>
      </c>
      <c r="E35" s="3"/>
      <c r="F35" s="3"/>
      <c r="G35" s="3">
        <v>180</v>
      </c>
      <c r="H35" s="3">
        <v>147</v>
      </c>
      <c r="I35" s="3">
        <v>127</v>
      </c>
      <c r="J35" s="3">
        <v>147</v>
      </c>
      <c r="K35" s="3">
        <v>137</v>
      </c>
      <c r="L35" s="3">
        <v>113</v>
      </c>
      <c r="M35" s="3">
        <v>126</v>
      </c>
      <c r="N35" s="3">
        <v>85</v>
      </c>
      <c r="O35" s="3">
        <v>66</v>
      </c>
      <c r="P35" s="3">
        <v>88</v>
      </c>
      <c r="Q35" s="3">
        <v>81</v>
      </c>
      <c r="R35" s="3">
        <v>81</v>
      </c>
      <c r="S35" s="7">
        <f t="shared" si="1"/>
        <v>80.2</v>
      </c>
      <c r="T35" s="4">
        <f t="shared" si="2"/>
        <v>0.7207520891364902</v>
      </c>
      <c r="U35" s="2" t="s">
        <v>42</v>
      </c>
      <c r="V35" s="6">
        <f t="shared" si="3"/>
        <v>113.42947758961164</v>
      </c>
      <c r="W35" s="2">
        <f t="shared" si="4"/>
        <v>48.67333449570736</v>
      </c>
      <c r="X35" s="2" t="str">
        <f t="shared" si="5"/>
        <v>Significant</v>
      </c>
      <c r="Y35" s="2">
        <v>799</v>
      </c>
      <c r="Z35" s="2">
        <f t="shared" si="6"/>
        <v>0.3594493116395494</v>
      </c>
      <c r="AA35" s="2">
        <v>755</v>
      </c>
      <c r="AB35" s="2">
        <f t="shared" si="7"/>
        <v>0.1062251655629139</v>
      </c>
      <c r="AC35" s="4">
        <f t="shared" si="8"/>
        <v>0.7044780387020606</v>
      </c>
    </row>
    <row r="36" spans="1:22" ht="11.25">
      <c r="A36" s="1" t="s">
        <v>72</v>
      </c>
      <c r="D36" s="7">
        <v>6684.4</v>
      </c>
      <c r="E36" s="5">
        <v>6043</v>
      </c>
      <c r="F36" s="3">
        <v>5650</v>
      </c>
      <c r="G36" s="3">
        <v>4892</v>
      </c>
      <c r="H36" s="3">
        <v>4169</v>
      </c>
      <c r="I36" s="3">
        <v>3650</v>
      </c>
      <c r="J36" s="3">
        <v>3946</v>
      </c>
      <c r="K36" s="3">
        <v>3784</v>
      </c>
      <c r="L36" s="3">
        <v>3526</v>
      </c>
      <c r="M36" s="3">
        <v>3227</v>
      </c>
      <c r="N36" s="3">
        <v>2886</v>
      </c>
      <c r="O36" s="3">
        <v>2805</v>
      </c>
      <c r="P36" s="3">
        <v>3018</v>
      </c>
      <c r="Q36" s="3">
        <v>2324</v>
      </c>
      <c r="R36" s="3">
        <v>2167</v>
      </c>
      <c r="S36" s="7">
        <f t="shared" si="1"/>
        <v>2640</v>
      </c>
      <c r="T36" s="4">
        <f t="shared" si="2"/>
        <v>0.6050505654957812</v>
      </c>
      <c r="V36" s="6"/>
    </row>
    <row r="37" spans="1:18" ht="11.25">
      <c r="A37" s="1" t="s">
        <v>37</v>
      </c>
      <c r="F37" s="4">
        <f aca="true" t="shared" si="9" ref="F37:R37">(E36-F36)/E36</f>
        <v>0.06503392354790667</v>
      </c>
      <c r="G37" s="4">
        <f t="shared" si="9"/>
        <v>0.13415929203539823</v>
      </c>
      <c r="H37" s="4">
        <f t="shared" si="9"/>
        <v>0.14779231398201145</v>
      </c>
      <c r="I37" s="4">
        <f t="shared" si="9"/>
        <v>0.12449028544015352</v>
      </c>
      <c r="J37" s="4">
        <f t="shared" si="9"/>
        <v>-0.08109589041095891</v>
      </c>
      <c r="K37" s="4">
        <f t="shared" si="9"/>
        <v>0.041054232133806386</v>
      </c>
      <c r="L37" s="4">
        <f t="shared" si="9"/>
        <v>0.06818181818181818</v>
      </c>
      <c r="M37" s="4">
        <f t="shared" si="9"/>
        <v>0.08479863868406126</v>
      </c>
      <c r="N37" s="4">
        <f t="shared" si="9"/>
        <v>0.10567090176634646</v>
      </c>
      <c r="O37" s="4">
        <f t="shared" si="9"/>
        <v>0.028066528066528068</v>
      </c>
      <c r="P37" s="4">
        <f t="shared" si="9"/>
        <v>-0.07593582887700535</v>
      </c>
      <c r="Q37" s="4">
        <f t="shared" si="9"/>
        <v>0.2299536116633532</v>
      </c>
      <c r="R37" s="4">
        <f t="shared" si="9"/>
        <v>0.06755593803786575</v>
      </c>
    </row>
    <row r="38" spans="1:24" ht="11.25">
      <c r="A38" s="1" t="s">
        <v>41</v>
      </c>
      <c r="D38" s="2">
        <f>SUMIF($U$3:$U$35,$A38,D$3:D$35)</f>
        <v>2732.7999999999997</v>
      </c>
      <c r="F38" s="4"/>
      <c r="G38" s="2">
        <f aca="true" t="shared" si="10" ref="G38:R40">SUMIF($U$3:$U$35,$A38,G$3:G$35)</f>
        <v>1977</v>
      </c>
      <c r="H38" s="2">
        <f t="shared" si="10"/>
        <v>1755</v>
      </c>
      <c r="I38" s="2">
        <f t="shared" si="10"/>
        <v>1540</v>
      </c>
      <c r="J38" s="2">
        <f t="shared" si="10"/>
        <v>1702</v>
      </c>
      <c r="K38" s="2">
        <f t="shared" si="10"/>
        <v>1595</v>
      </c>
      <c r="L38" s="2">
        <f t="shared" si="10"/>
        <v>1411</v>
      </c>
      <c r="M38" s="2">
        <f t="shared" si="10"/>
        <v>1320</v>
      </c>
      <c r="N38" s="2">
        <f t="shared" si="10"/>
        <v>1136</v>
      </c>
      <c r="O38" s="2">
        <f t="shared" si="10"/>
        <v>1096</v>
      </c>
      <c r="P38" s="2">
        <f t="shared" si="10"/>
        <v>1127</v>
      </c>
      <c r="Q38" s="2">
        <f t="shared" si="10"/>
        <v>936</v>
      </c>
      <c r="R38" s="2">
        <f t="shared" si="10"/>
        <v>854</v>
      </c>
      <c r="S38" s="7">
        <f>AVERAGE(N38:R38)</f>
        <v>1029.8</v>
      </c>
      <c r="T38" s="4">
        <f>(D38-S38)/D38</f>
        <v>0.6231703747072599</v>
      </c>
      <c r="U38" s="2" t="s">
        <v>41</v>
      </c>
      <c r="V38" s="6">
        <f>D38*(1-$T$36)</f>
        <v>1079.317814613129</v>
      </c>
      <c r="W38" s="2">
        <f>((S38-V38)^2)/V38*5</f>
        <v>11.359091506050607</v>
      </c>
      <c r="X38" s="2" t="str">
        <f>IF(W38&gt;3.84,"Significant","Not significant")</f>
        <v>Significant</v>
      </c>
    </row>
    <row r="39" spans="1:24" ht="11.25">
      <c r="A39" s="1" t="s">
        <v>40</v>
      </c>
      <c r="D39" s="2">
        <f>SUMIF($U$3:$U$35,$A39,D$3:D$35)</f>
        <v>1744.6000000000001</v>
      </c>
      <c r="F39" s="4"/>
      <c r="G39" s="2">
        <f t="shared" si="10"/>
        <v>1244</v>
      </c>
      <c r="H39" s="2">
        <f t="shared" si="10"/>
        <v>1049</v>
      </c>
      <c r="I39" s="2">
        <f t="shared" si="10"/>
        <v>920</v>
      </c>
      <c r="J39" s="2">
        <f t="shared" si="10"/>
        <v>1013</v>
      </c>
      <c r="K39" s="2">
        <f t="shared" si="10"/>
        <v>970</v>
      </c>
      <c r="L39" s="2">
        <f t="shared" si="10"/>
        <v>881</v>
      </c>
      <c r="M39" s="2">
        <f t="shared" si="10"/>
        <v>812</v>
      </c>
      <c r="N39" s="2">
        <f t="shared" si="10"/>
        <v>732</v>
      </c>
      <c r="O39" s="2">
        <f t="shared" si="10"/>
        <v>740</v>
      </c>
      <c r="P39" s="2">
        <f t="shared" si="10"/>
        <v>746</v>
      </c>
      <c r="Q39" s="2">
        <f t="shared" si="10"/>
        <v>556</v>
      </c>
      <c r="R39" s="2">
        <f t="shared" si="10"/>
        <v>540</v>
      </c>
      <c r="S39" s="7">
        <f>AVERAGE(N39:R39)</f>
        <v>662.8</v>
      </c>
      <c r="T39" s="4">
        <f>(D39-S39)/D39</f>
        <v>0.6200848331995874</v>
      </c>
      <c r="U39" s="2" t="s">
        <v>40</v>
      </c>
      <c r="V39" s="6">
        <f>D39*(1-$T$36)</f>
        <v>689.0287834360602</v>
      </c>
      <c r="W39" s="2">
        <f>((S39-V39)^2)/V39*5</f>
        <v>4.992165037758443</v>
      </c>
      <c r="X39" s="2" t="str">
        <f>IF(W39&gt;3.84,"Significant","Not significant")</f>
        <v>Significant</v>
      </c>
    </row>
    <row r="40" spans="1:24" ht="11.25">
      <c r="A40" s="1" t="s">
        <v>42</v>
      </c>
      <c r="D40" s="2">
        <f>SUMIF($U$3:$U$35,$A40,D$3:D$35)</f>
        <v>2206.9999999999995</v>
      </c>
      <c r="F40" s="4"/>
      <c r="G40" s="2">
        <f t="shared" si="10"/>
        <v>1671</v>
      </c>
      <c r="H40" s="2">
        <f t="shared" si="10"/>
        <v>1365</v>
      </c>
      <c r="I40" s="2">
        <f t="shared" si="10"/>
        <v>1190</v>
      </c>
      <c r="J40" s="2">
        <f t="shared" si="10"/>
        <v>1231</v>
      </c>
      <c r="K40" s="2">
        <f t="shared" si="10"/>
        <v>1219</v>
      </c>
      <c r="L40" s="2">
        <f t="shared" si="10"/>
        <v>1234</v>
      </c>
      <c r="M40" s="2">
        <f t="shared" si="10"/>
        <v>1095</v>
      </c>
      <c r="N40" s="2">
        <f t="shared" si="10"/>
        <v>1018</v>
      </c>
      <c r="O40" s="2">
        <f t="shared" si="10"/>
        <v>969</v>
      </c>
      <c r="P40" s="2">
        <f t="shared" si="10"/>
        <v>1145</v>
      </c>
      <c r="Q40" s="2">
        <f t="shared" si="10"/>
        <v>832</v>
      </c>
      <c r="R40" s="2">
        <f t="shared" si="10"/>
        <v>773</v>
      </c>
      <c r="S40" s="7">
        <f>AVERAGE(N40:R40)</f>
        <v>947.4</v>
      </c>
      <c r="T40" s="4">
        <f>(D40-S40)/D40</f>
        <v>0.5707294970548255</v>
      </c>
      <c r="U40" s="2" t="s">
        <v>42</v>
      </c>
      <c r="V40" s="6">
        <f>D40*(1-$T$36)</f>
        <v>871.6534019508108</v>
      </c>
      <c r="W40" s="2">
        <f>((S40-V40)^2)/V40*5</f>
        <v>32.9118609712557</v>
      </c>
      <c r="X40" s="2" t="str">
        <f>IF(W40&gt;3.84,"Significant","Not significant")</f>
        <v>Significant</v>
      </c>
    </row>
    <row r="41" spans="6:22" ht="11.25">
      <c r="F41" s="4"/>
      <c r="T41" s="4"/>
      <c r="V41" s="6"/>
    </row>
    <row r="42" spans="1:24" ht="11.25">
      <c r="A42" s="1" t="s">
        <v>62</v>
      </c>
      <c r="D42" s="2">
        <f>SUMIF($C$3:$C$35,$A42,D$3:D$35)</f>
        <v>644</v>
      </c>
      <c r="F42" s="4"/>
      <c r="G42" s="2">
        <f aca="true" t="shared" si="11" ref="G42:R44">SUMIF($C$3:$C$35,$A42,G$3:G$35)</f>
        <v>482</v>
      </c>
      <c r="H42" s="2">
        <f t="shared" si="11"/>
        <v>430</v>
      </c>
      <c r="I42" s="2">
        <f t="shared" si="11"/>
        <v>419</v>
      </c>
      <c r="J42" s="2">
        <f t="shared" si="11"/>
        <v>468</v>
      </c>
      <c r="K42" s="2">
        <f t="shared" si="11"/>
        <v>454</v>
      </c>
      <c r="L42" s="2">
        <f t="shared" si="11"/>
        <v>436</v>
      </c>
      <c r="M42" s="2">
        <f t="shared" si="11"/>
        <v>401</v>
      </c>
      <c r="N42" s="2">
        <f t="shared" si="11"/>
        <v>307</v>
      </c>
      <c r="O42" s="2">
        <f t="shared" si="11"/>
        <v>291</v>
      </c>
      <c r="P42" s="2">
        <f t="shared" si="11"/>
        <v>345</v>
      </c>
      <c r="Q42" s="2">
        <f t="shared" si="11"/>
        <v>301</v>
      </c>
      <c r="R42" s="2">
        <f t="shared" si="11"/>
        <v>262</v>
      </c>
      <c r="S42" s="7">
        <f>AVERAGE(N42:R42)</f>
        <v>301.2</v>
      </c>
      <c r="T42" s="4">
        <f>(D42-S42)/D42</f>
        <v>0.5322981366459627</v>
      </c>
      <c r="U42" s="2" t="s">
        <v>41</v>
      </c>
      <c r="V42" s="6">
        <f>D42*(1-$T$45)</f>
        <v>304.04224656993387</v>
      </c>
      <c r="W42" s="2">
        <f>((S42-V42)^2)/V42*5</f>
        <v>0.13284939273139393</v>
      </c>
      <c r="X42" s="2" t="str">
        <f>IF(W42&gt;3.84,"Significant","Not significant")</f>
        <v>Not significant</v>
      </c>
    </row>
    <row r="43" spans="1:24" ht="11.25">
      <c r="A43" s="1" t="s">
        <v>63</v>
      </c>
      <c r="D43" s="2">
        <f>SUMIF($C$3:$C$35,$A43,D$3:D$35)</f>
        <v>312.6</v>
      </c>
      <c r="F43" s="4"/>
      <c r="G43" s="2">
        <f t="shared" si="11"/>
        <v>209</v>
      </c>
      <c r="H43" s="2">
        <f t="shared" si="11"/>
        <v>167</v>
      </c>
      <c r="I43" s="2">
        <f t="shared" si="11"/>
        <v>162</v>
      </c>
      <c r="J43" s="2">
        <f t="shared" si="11"/>
        <v>195</v>
      </c>
      <c r="K43" s="2">
        <f t="shared" si="11"/>
        <v>185</v>
      </c>
      <c r="L43" s="2">
        <f t="shared" si="11"/>
        <v>164</v>
      </c>
      <c r="M43" s="2">
        <f t="shared" si="11"/>
        <v>173</v>
      </c>
      <c r="N43" s="2">
        <f t="shared" si="11"/>
        <v>156</v>
      </c>
      <c r="O43" s="2">
        <f t="shared" si="11"/>
        <v>169</v>
      </c>
      <c r="P43" s="2">
        <f t="shared" si="11"/>
        <v>151</v>
      </c>
      <c r="Q43" s="2">
        <f t="shared" si="11"/>
        <v>133</v>
      </c>
      <c r="R43" s="2">
        <f t="shared" si="11"/>
        <v>98</v>
      </c>
      <c r="S43" s="7">
        <f>AVERAGE(N43:R43)</f>
        <v>141.4</v>
      </c>
      <c r="T43" s="4">
        <f>(D43-S43)/D43</f>
        <v>0.5476647472808701</v>
      </c>
      <c r="U43" s="2" t="s">
        <v>40</v>
      </c>
      <c r="V43" s="6">
        <f>D43*(1-$T$45)</f>
        <v>147.5832395617412</v>
      </c>
      <c r="W43" s="2">
        <f>((S43-V43)^2)/V43*5</f>
        <v>1.2952843287427318</v>
      </c>
      <c r="X43" s="2" t="str">
        <f>IF(W43&gt;3.84,"Significant","Not significant")</f>
        <v>Not significant</v>
      </c>
    </row>
    <row r="44" spans="1:24" ht="11.25">
      <c r="A44" s="1" t="s">
        <v>64</v>
      </c>
      <c r="D44" s="2">
        <f>SUMIF($C$3:$C$35,$A44,D$3:D$35)</f>
        <v>1069.6</v>
      </c>
      <c r="F44" s="4"/>
      <c r="G44" s="2">
        <f t="shared" si="11"/>
        <v>815</v>
      </c>
      <c r="H44" s="2">
        <f t="shared" si="11"/>
        <v>657</v>
      </c>
      <c r="I44" s="2">
        <f t="shared" si="11"/>
        <v>588</v>
      </c>
      <c r="J44" s="2">
        <f t="shared" si="11"/>
        <v>583</v>
      </c>
      <c r="K44" s="2">
        <f t="shared" si="11"/>
        <v>634</v>
      </c>
      <c r="L44" s="2">
        <f t="shared" si="11"/>
        <v>671</v>
      </c>
      <c r="M44" s="2">
        <f t="shared" si="11"/>
        <v>553</v>
      </c>
      <c r="N44" s="2">
        <f t="shared" si="11"/>
        <v>552</v>
      </c>
      <c r="O44" s="2">
        <f t="shared" si="11"/>
        <v>537</v>
      </c>
      <c r="P44" s="2">
        <f t="shared" si="11"/>
        <v>668</v>
      </c>
      <c r="Q44" s="2">
        <f t="shared" si="11"/>
        <v>433</v>
      </c>
      <c r="R44" s="2">
        <f t="shared" si="11"/>
        <v>380</v>
      </c>
      <c r="S44" s="7">
        <f>AVERAGE(N44:R44)</f>
        <v>514</v>
      </c>
      <c r="T44" s="4">
        <f>(D44-S44)/D44</f>
        <v>0.5194465220643231</v>
      </c>
      <c r="U44" s="2" t="s">
        <v>42</v>
      </c>
      <c r="V44" s="6">
        <f>D44*(1-$T$45)</f>
        <v>504.9745138683249</v>
      </c>
      <c r="W44" s="2">
        <f>((S44-V44)^2)/V44*5</f>
        <v>0.8065694176231313</v>
      </c>
      <c r="X44" s="2" t="str">
        <f>IF(W44&gt;3.84,"Significant","Not significant")</f>
        <v>Not significant</v>
      </c>
    </row>
    <row r="45" spans="1:22" ht="11.25">
      <c r="A45" s="1" t="s">
        <v>69</v>
      </c>
      <c r="D45" s="2">
        <f>SUM(D42:D44)</f>
        <v>2026.1999999999998</v>
      </c>
      <c r="F45" s="4"/>
      <c r="G45" s="2">
        <f aca="true" t="shared" si="12" ref="G45:R45">SUM(G42:G44)</f>
        <v>1506</v>
      </c>
      <c r="H45" s="2">
        <f t="shared" si="12"/>
        <v>1254</v>
      </c>
      <c r="I45" s="2">
        <f t="shared" si="12"/>
        <v>1169</v>
      </c>
      <c r="J45" s="2">
        <f t="shared" si="12"/>
        <v>1246</v>
      </c>
      <c r="K45" s="2">
        <f t="shared" si="12"/>
        <v>1273</v>
      </c>
      <c r="L45" s="2">
        <f t="shared" si="12"/>
        <v>1271</v>
      </c>
      <c r="M45" s="2">
        <f t="shared" si="12"/>
        <v>1127</v>
      </c>
      <c r="N45" s="2">
        <f t="shared" si="12"/>
        <v>1015</v>
      </c>
      <c r="O45" s="2">
        <f t="shared" si="12"/>
        <v>997</v>
      </c>
      <c r="P45" s="2">
        <f t="shared" si="12"/>
        <v>1164</v>
      </c>
      <c r="Q45" s="2">
        <f t="shared" si="12"/>
        <v>867</v>
      </c>
      <c r="R45" s="2">
        <f t="shared" si="12"/>
        <v>740</v>
      </c>
      <c r="S45" s="7">
        <f>AVERAGE(N45:R45)</f>
        <v>956.6</v>
      </c>
      <c r="T45" s="4">
        <f>(D45-S45)/D45</f>
        <v>0.5278847102951337</v>
      </c>
      <c r="V45" s="6"/>
    </row>
    <row r="46" spans="6:22" ht="11.25">
      <c r="F46" s="4"/>
      <c r="T46" s="4"/>
      <c r="V46" s="6"/>
    </row>
    <row r="47" spans="1:24" ht="11.25">
      <c r="A47" s="1" t="s">
        <v>65</v>
      </c>
      <c r="D47" s="2">
        <f>SUMIF($C$3:$C$35,$A47,D$3:D$35)</f>
        <v>2088.8</v>
      </c>
      <c r="F47" s="4"/>
      <c r="G47" s="2">
        <f aca="true" t="shared" si="13" ref="G47:R49">SUMIF($C$3:$C$35,$A47,G$3:G$35)</f>
        <v>1495</v>
      </c>
      <c r="H47" s="2">
        <f t="shared" si="13"/>
        <v>1325</v>
      </c>
      <c r="I47" s="2">
        <f t="shared" si="13"/>
        <v>1121</v>
      </c>
      <c r="J47" s="2">
        <f t="shared" si="13"/>
        <v>1234</v>
      </c>
      <c r="K47" s="2">
        <f t="shared" si="13"/>
        <v>1141</v>
      </c>
      <c r="L47" s="2">
        <f t="shared" si="13"/>
        <v>975</v>
      </c>
      <c r="M47" s="2">
        <f t="shared" si="13"/>
        <v>919</v>
      </c>
      <c r="N47" s="2">
        <f t="shared" si="13"/>
        <v>829</v>
      </c>
      <c r="O47" s="2">
        <f t="shared" si="13"/>
        <v>805</v>
      </c>
      <c r="P47" s="2">
        <f t="shared" si="13"/>
        <v>782</v>
      </c>
      <c r="Q47" s="2">
        <f t="shared" si="13"/>
        <v>635</v>
      </c>
      <c r="R47" s="2">
        <f t="shared" si="13"/>
        <v>592</v>
      </c>
      <c r="S47" s="7">
        <f>AVERAGE(N47:R47)</f>
        <v>728.6</v>
      </c>
      <c r="T47" s="4">
        <f>(D47-S47)/D47</f>
        <v>0.6511872845653007</v>
      </c>
      <c r="U47" s="2" t="s">
        <v>41</v>
      </c>
      <c r="V47" s="6">
        <f>D47*(1-$T$50)</f>
        <v>754.8593705723241</v>
      </c>
      <c r="W47" s="2">
        <f>((S47-V47)^2)/V47*5</f>
        <v>4.567437126281081</v>
      </c>
      <c r="X47" s="2" t="str">
        <f>IF(W47&gt;3.84,"Significant","Not significant")</f>
        <v>Significant</v>
      </c>
    </row>
    <row r="48" spans="1:24" ht="11.25">
      <c r="A48" s="1" t="s">
        <v>66</v>
      </c>
      <c r="D48" s="2">
        <f>SUMIF($C$3:$C$35,$A48,D$3:D$35)</f>
        <v>1432.0000000000002</v>
      </c>
      <c r="F48" s="4"/>
      <c r="G48" s="2">
        <f t="shared" si="13"/>
        <v>1035</v>
      </c>
      <c r="H48" s="2">
        <f t="shared" si="13"/>
        <v>882</v>
      </c>
      <c r="I48" s="2">
        <f t="shared" si="13"/>
        <v>758</v>
      </c>
      <c r="J48" s="2">
        <f t="shared" si="13"/>
        <v>818</v>
      </c>
      <c r="K48" s="2">
        <f t="shared" si="13"/>
        <v>785</v>
      </c>
      <c r="L48" s="2">
        <f t="shared" si="13"/>
        <v>717</v>
      </c>
      <c r="M48" s="2">
        <f t="shared" si="13"/>
        <v>639</v>
      </c>
      <c r="N48" s="2">
        <f t="shared" si="13"/>
        <v>576</v>
      </c>
      <c r="O48" s="2">
        <f t="shared" si="13"/>
        <v>571</v>
      </c>
      <c r="P48" s="2">
        <f t="shared" si="13"/>
        <v>595</v>
      </c>
      <c r="Q48" s="2">
        <f t="shared" si="13"/>
        <v>423</v>
      </c>
      <c r="R48" s="2">
        <f t="shared" si="13"/>
        <v>442</v>
      </c>
      <c r="S48" s="7">
        <f>AVERAGE(N48:R48)</f>
        <v>521.4</v>
      </c>
      <c r="T48" s="4">
        <f>(D48-S48)/D48</f>
        <v>0.6358938547486034</v>
      </c>
      <c r="U48" s="2" t="s">
        <v>40</v>
      </c>
      <c r="V48" s="6">
        <f>D48*(1-$T$50)</f>
        <v>517.5022111545233</v>
      </c>
      <c r="W48" s="2">
        <f>((S48-V48)^2)/V48*5</f>
        <v>0.14678930404981702</v>
      </c>
      <c r="X48" s="2" t="str">
        <f>IF(W48&gt;3.84,"Significant","Not significant")</f>
        <v>Not significant</v>
      </c>
    </row>
    <row r="49" spans="1:24" ht="11.25">
      <c r="A49" s="1" t="s">
        <v>67</v>
      </c>
      <c r="D49" s="2">
        <f>SUMIF($C$3:$C$35,$A49,D$3:D$35)</f>
        <v>1137.4</v>
      </c>
      <c r="F49" s="4"/>
      <c r="G49" s="2">
        <f t="shared" si="13"/>
        <v>856</v>
      </c>
      <c r="H49" s="2">
        <f t="shared" si="13"/>
        <v>708</v>
      </c>
      <c r="I49" s="2">
        <f t="shared" si="13"/>
        <v>602</v>
      </c>
      <c r="J49" s="2">
        <f t="shared" si="13"/>
        <v>648</v>
      </c>
      <c r="K49" s="2">
        <f t="shared" si="13"/>
        <v>585</v>
      </c>
      <c r="L49" s="2">
        <f t="shared" si="13"/>
        <v>563</v>
      </c>
      <c r="M49" s="2">
        <f t="shared" si="13"/>
        <v>542</v>
      </c>
      <c r="N49" s="2">
        <f t="shared" si="13"/>
        <v>466</v>
      </c>
      <c r="O49" s="2">
        <f t="shared" si="13"/>
        <v>432</v>
      </c>
      <c r="P49" s="2">
        <f t="shared" si="13"/>
        <v>477</v>
      </c>
      <c r="Q49" s="2">
        <f t="shared" si="13"/>
        <v>399</v>
      </c>
      <c r="R49" s="2">
        <f t="shared" si="13"/>
        <v>393</v>
      </c>
      <c r="S49" s="7">
        <f>AVERAGE(N49:R49)</f>
        <v>433.4</v>
      </c>
      <c r="T49" s="4">
        <f>(D49-S49)/D49</f>
        <v>0.6189555125725339</v>
      </c>
      <c r="U49" s="2" t="s">
        <v>42</v>
      </c>
      <c r="V49" s="6">
        <f>D49*(1-$T$50)</f>
        <v>411.03841827315273</v>
      </c>
      <c r="W49" s="2">
        <f>((S49-V49)^2)/V49*5</f>
        <v>6.082647206400187</v>
      </c>
      <c r="X49" s="2" t="str">
        <f>IF(W49&gt;3.84,"Significant","Not significant")</f>
        <v>Significant</v>
      </c>
    </row>
    <row r="50" spans="1:22" ht="11.25">
      <c r="A50" s="1" t="s">
        <v>70</v>
      </c>
      <c r="D50" s="2">
        <f>SUM(D47:D49)</f>
        <v>4658.200000000001</v>
      </c>
      <c r="F50" s="4"/>
      <c r="G50" s="2">
        <f aca="true" t="shared" si="14" ref="G50:R50">SUM(G47:G49)</f>
        <v>3386</v>
      </c>
      <c r="H50" s="2">
        <f t="shared" si="14"/>
        <v>2915</v>
      </c>
      <c r="I50" s="2">
        <f t="shared" si="14"/>
        <v>2481</v>
      </c>
      <c r="J50" s="2">
        <f t="shared" si="14"/>
        <v>2700</v>
      </c>
      <c r="K50" s="2">
        <f t="shared" si="14"/>
        <v>2511</v>
      </c>
      <c r="L50" s="2">
        <f t="shared" si="14"/>
        <v>2255</v>
      </c>
      <c r="M50" s="2">
        <f t="shared" si="14"/>
        <v>2100</v>
      </c>
      <c r="N50" s="2">
        <f t="shared" si="14"/>
        <v>1871</v>
      </c>
      <c r="O50" s="2">
        <f t="shared" si="14"/>
        <v>1808</v>
      </c>
      <c r="P50" s="2">
        <f t="shared" si="14"/>
        <v>1854</v>
      </c>
      <c r="Q50" s="2">
        <f t="shared" si="14"/>
        <v>1457</v>
      </c>
      <c r="R50" s="2">
        <f t="shared" si="14"/>
        <v>1427</v>
      </c>
      <c r="S50" s="7">
        <f>AVERAGE(N50:R50)</f>
        <v>1683.4</v>
      </c>
      <c r="T50" s="4">
        <f>(D50-S50)/D50</f>
        <v>0.6386157743334335</v>
      </c>
      <c r="V50" s="6"/>
    </row>
    <row r="52" ht="11.25">
      <c r="A52" s="8" t="s">
        <v>39</v>
      </c>
    </row>
    <row r="53" spans="1:28" ht="11.25">
      <c r="A53" s="1" t="s">
        <v>34</v>
      </c>
      <c r="D53" s="2" t="s">
        <v>36</v>
      </c>
      <c r="E53" s="2">
        <v>2001</v>
      </c>
      <c r="F53" s="2">
        <v>2002</v>
      </c>
      <c r="G53" s="2">
        <v>2003</v>
      </c>
      <c r="H53" s="2">
        <v>2004</v>
      </c>
      <c r="I53" s="2">
        <v>2005</v>
      </c>
      <c r="J53" s="2">
        <v>2006</v>
      </c>
      <c r="K53" s="2">
        <v>2007</v>
      </c>
      <c r="L53" s="2">
        <v>2008</v>
      </c>
      <c r="M53" s="2">
        <v>2009</v>
      </c>
      <c r="N53" s="2">
        <v>2010</v>
      </c>
      <c r="O53" s="2">
        <v>2011</v>
      </c>
      <c r="P53" s="2">
        <v>2012</v>
      </c>
      <c r="Q53" s="2">
        <v>2013</v>
      </c>
      <c r="R53" s="2">
        <v>2014</v>
      </c>
      <c r="S53" s="2" t="s">
        <v>80</v>
      </c>
      <c r="T53" s="2" t="s">
        <v>35</v>
      </c>
      <c r="U53" s="2" t="s">
        <v>43</v>
      </c>
      <c r="V53" s="2" t="s">
        <v>45</v>
      </c>
      <c r="W53" s="2" t="s">
        <v>44</v>
      </c>
      <c r="X53" s="2" t="s">
        <v>47</v>
      </c>
      <c r="Y53" s="2" t="s">
        <v>60</v>
      </c>
      <c r="Z53" s="2" t="s">
        <v>73</v>
      </c>
      <c r="AA53" s="2" t="s">
        <v>58</v>
      </c>
      <c r="AB53" s="2" t="s">
        <v>73</v>
      </c>
    </row>
    <row r="54" spans="1:29" ht="11.25">
      <c r="A54" s="1" t="s">
        <v>19</v>
      </c>
      <c r="B54" s="1" t="s">
        <v>68</v>
      </c>
      <c r="C54" s="1" t="str">
        <f aca="true" t="shared" si="15" ref="C54:C86">B54&amp;" London - "&amp;U54</f>
        <v>Outer London - High</v>
      </c>
      <c r="D54" s="7">
        <v>4.2</v>
      </c>
      <c r="E54" s="3"/>
      <c r="F54" s="3"/>
      <c r="G54" s="3">
        <v>4</v>
      </c>
      <c r="H54" s="3">
        <v>4</v>
      </c>
      <c r="I54" s="3">
        <v>2</v>
      </c>
      <c r="J54" s="3">
        <v>3</v>
      </c>
      <c r="K54" s="3">
        <v>8</v>
      </c>
      <c r="L54" s="3">
        <v>0</v>
      </c>
      <c r="M54" s="3">
        <v>9</v>
      </c>
      <c r="N54" s="3">
        <v>5</v>
      </c>
      <c r="O54" s="3">
        <v>3</v>
      </c>
      <c r="P54" s="3">
        <v>5</v>
      </c>
      <c r="Q54" s="3">
        <v>3</v>
      </c>
      <c r="R54" s="3">
        <v>5</v>
      </c>
      <c r="S54" s="7">
        <f aca="true" t="shared" si="16" ref="S54:S86">AVERAGE(N54:R54)</f>
        <v>4.2</v>
      </c>
      <c r="T54" s="4">
        <f aca="true" t="shared" si="17" ref="T54:T87">(D54-S54)/D54</f>
        <v>0</v>
      </c>
      <c r="U54" s="2" t="s">
        <v>42</v>
      </c>
      <c r="V54" s="6">
        <f aca="true" t="shared" si="18" ref="V54:V86">D54*(1-$T$87)</f>
        <v>2.4155324259407522</v>
      </c>
      <c r="W54" s="2">
        <f aca="true" t="shared" si="19" ref="W54:W86">((S54-V54)^2)/V54*5</f>
        <v>6.591351224831379</v>
      </c>
      <c r="X54" s="2" t="str">
        <f aca="true" t="shared" si="20" ref="X54:X86">IF(W54&gt;3.84,"Significant","Not significant")</f>
        <v>Significant</v>
      </c>
      <c r="Y54" s="2">
        <v>543</v>
      </c>
      <c r="Z54" s="2">
        <f aca="true" t="shared" si="21" ref="Z54:Z86">D54/Y54</f>
        <v>0.0077348066298342545</v>
      </c>
      <c r="AA54" s="2">
        <v>562</v>
      </c>
      <c r="AB54" s="2">
        <f aca="true" t="shared" si="22" ref="AB54:AB86">S54/AA54</f>
        <v>0.007473309608540926</v>
      </c>
      <c r="AC54" s="4">
        <f aca="true" t="shared" si="23" ref="AC54:AC86">(Z54-AB54)/Z54</f>
        <v>0.03380782918149461</v>
      </c>
    </row>
    <row r="55" spans="1:29" ht="11.25">
      <c r="A55" s="1" t="s">
        <v>5</v>
      </c>
      <c r="B55" s="1" t="s">
        <v>68</v>
      </c>
      <c r="C55" s="1" t="str">
        <f t="shared" si="15"/>
        <v>Outer London - Low</v>
      </c>
      <c r="D55" s="7">
        <v>8.8</v>
      </c>
      <c r="E55" s="3"/>
      <c r="F55" s="3"/>
      <c r="G55" s="3">
        <v>14</v>
      </c>
      <c r="H55" s="3">
        <v>11</v>
      </c>
      <c r="I55" s="3">
        <v>7</v>
      </c>
      <c r="J55" s="3">
        <v>6</v>
      </c>
      <c r="K55" s="3">
        <v>9</v>
      </c>
      <c r="L55" s="3">
        <v>4</v>
      </c>
      <c r="M55" s="3">
        <v>5</v>
      </c>
      <c r="N55" s="3">
        <v>5</v>
      </c>
      <c r="O55" s="3">
        <v>10</v>
      </c>
      <c r="P55" s="3">
        <v>5</v>
      </c>
      <c r="Q55" s="3">
        <v>13</v>
      </c>
      <c r="R55" s="3">
        <v>9</v>
      </c>
      <c r="S55" s="7">
        <f t="shared" si="16"/>
        <v>8.4</v>
      </c>
      <c r="T55" s="4">
        <f t="shared" si="17"/>
        <v>0.04545454545454549</v>
      </c>
      <c r="U55" s="2" t="s">
        <v>41</v>
      </c>
      <c r="V55" s="6">
        <f t="shared" si="18"/>
        <v>5.061115559113958</v>
      </c>
      <c r="W55" s="2">
        <f t="shared" si="19"/>
        <v>11.013529704449773</v>
      </c>
      <c r="X55" s="2" t="str">
        <f t="shared" si="20"/>
        <v>Significant</v>
      </c>
      <c r="Y55" s="2">
        <v>832</v>
      </c>
      <c r="Z55" s="2">
        <f t="shared" si="21"/>
        <v>0.010576923076923078</v>
      </c>
      <c r="AA55" s="2">
        <v>716</v>
      </c>
      <c r="AB55" s="2">
        <f t="shared" si="22"/>
        <v>0.011731843575418994</v>
      </c>
      <c r="AC55" s="4">
        <f t="shared" si="23"/>
        <v>-0.10919248349415939</v>
      </c>
    </row>
    <row r="56" spans="1:29" ht="11.25">
      <c r="A56" s="1" t="s">
        <v>31</v>
      </c>
      <c r="B56" s="1" t="s">
        <v>61</v>
      </c>
      <c r="C56" s="1" t="str">
        <f t="shared" si="15"/>
        <v>Inner London - High</v>
      </c>
      <c r="D56" s="7">
        <v>7.2</v>
      </c>
      <c r="E56" s="3"/>
      <c r="F56" s="3"/>
      <c r="G56" s="3">
        <v>6</v>
      </c>
      <c r="H56" s="3">
        <v>6</v>
      </c>
      <c r="I56" s="3">
        <v>8</v>
      </c>
      <c r="J56" s="3">
        <v>6</v>
      </c>
      <c r="K56" s="3">
        <v>6</v>
      </c>
      <c r="L56" s="3">
        <v>8</v>
      </c>
      <c r="M56" s="3">
        <v>7</v>
      </c>
      <c r="N56" s="3">
        <v>6</v>
      </c>
      <c r="O56" s="3">
        <v>8</v>
      </c>
      <c r="P56" s="3">
        <v>5</v>
      </c>
      <c r="Q56" s="3">
        <v>6</v>
      </c>
      <c r="R56" s="3">
        <v>8</v>
      </c>
      <c r="S56" s="7">
        <f t="shared" si="16"/>
        <v>6.6</v>
      </c>
      <c r="T56" s="4">
        <f t="shared" si="17"/>
        <v>0.08333333333333341</v>
      </c>
      <c r="U56" s="2" t="s">
        <v>42</v>
      </c>
      <c r="V56" s="6">
        <f t="shared" si="18"/>
        <v>4.140912730184147</v>
      </c>
      <c r="W56" s="2">
        <f t="shared" si="19"/>
        <v>7.301663418902175</v>
      </c>
      <c r="X56" s="2" t="str">
        <f t="shared" si="20"/>
        <v>Significant</v>
      </c>
      <c r="Y56" s="2">
        <v>560</v>
      </c>
      <c r="Z56" s="2">
        <f t="shared" si="21"/>
        <v>0.012857142857142857</v>
      </c>
      <c r="AA56" s="2">
        <v>562</v>
      </c>
      <c r="AB56" s="2">
        <f t="shared" si="22"/>
        <v>0.011743772241992882</v>
      </c>
      <c r="AC56" s="4">
        <f t="shared" si="23"/>
        <v>0.08659549228944251</v>
      </c>
    </row>
    <row r="57" spans="1:29" ht="11.25">
      <c r="A57" s="1" t="s">
        <v>12</v>
      </c>
      <c r="B57" s="1" t="s">
        <v>68</v>
      </c>
      <c r="C57" s="1" t="str">
        <f t="shared" si="15"/>
        <v>Outer London - Low</v>
      </c>
      <c r="D57" s="7">
        <v>7.4</v>
      </c>
      <c r="E57" s="3"/>
      <c r="F57" s="3"/>
      <c r="G57" s="3">
        <v>17</v>
      </c>
      <c r="H57" s="3">
        <v>10</v>
      </c>
      <c r="I57" s="3">
        <v>7</v>
      </c>
      <c r="J57" s="3">
        <v>5</v>
      </c>
      <c r="K57" s="3">
        <v>12</v>
      </c>
      <c r="L57" s="3">
        <v>4</v>
      </c>
      <c r="M57" s="3">
        <v>5</v>
      </c>
      <c r="N57" s="3">
        <v>5</v>
      </c>
      <c r="O57" s="3">
        <v>8</v>
      </c>
      <c r="P57" s="3">
        <v>8</v>
      </c>
      <c r="Q57" s="3">
        <v>5</v>
      </c>
      <c r="R57" s="3">
        <v>4</v>
      </c>
      <c r="S57" s="7">
        <f t="shared" si="16"/>
        <v>6</v>
      </c>
      <c r="T57" s="4">
        <f t="shared" si="17"/>
        <v>0.18918918918918923</v>
      </c>
      <c r="U57" s="2" t="s">
        <v>41</v>
      </c>
      <c r="V57" s="6">
        <f t="shared" si="18"/>
        <v>4.255938083800373</v>
      </c>
      <c r="W57" s="2">
        <f t="shared" si="19"/>
        <v>3.5735387917365538</v>
      </c>
      <c r="X57" s="2" t="str">
        <f t="shared" si="20"/>
        <v>Not significant</v>
      </c>
      <c r="Y57" s="2">
        <v>891</v>
      </c>
      <c r="Z57" s="2">
        <f t="shared" si="21"/>
        <v>0.00830527497194164</v>
      </c>
      <c r="AA57" s="2">
        <v>920</v>
      </c>
      <c r="AB57" s="2">
        <f t="shared" si="22"/>
        <v>0.006521739130434782</v>
      </c>
      <c r="AC57" s="4">
        <f t="shared" si="23"/>
        <v>0.21474735605170403</v>
      </c>
    </row>
    <row r="58" spans="1:29" ht="11.25">
      <c r="A58" s="1" t="s">
        <v>21</v>
      </c>
      <c r="B58" s="1" t="s">
        <v>61</v>
      </c>
      <c r="C58" s="1" t="str">
        <f t="shared" si="15"/>
        <v>Inner London - High</v>
      </c>
      <c r="D58" s="7">
        <v>7</v>
      </c>
      <c r="E58" s="3"/>
      <c r="F58" s="3"/>
      <c r="G58" s="3">
        <v>4</v>
      </c>
      <c r="H58" s="3">
        <v>9</v>
      </c>
      <c r="I58" s="3">
        <v>7</v>
      </c>
      <c r="J58" s="3">
        <v>7</v>
      </c>
      <c r="K58" s="3">
        <v>5</v>
      </c>
      <c r="L58" s="3">
        <v>8</v>
      </c>
      <c r="M58" s="3">
        <v>6</v>
      </c>
      <c r="N58" s="3">
        <v>8</v>
      </c>
      <c r="O58" s="3">
        <v>5</v>
      </c>
      <c r="P58" s="3">
        <v>4</v>
      </c>
      <c r="Q58" s="3">
        <v>5</v>
      </c>
      <c r="R58" s="3">
        <v>5</v>
      </c>
      <c r="S58" s="7">
        <f t="shared" si="16"/>
        <v>5.4</v>
      </c>
      <c r="T58" s="4">
        <f t="shared" si="17"/>
        <v>0.2285714285714285</v>
      </c>
      <c r="U58" s="2" t="s">
        <v>42</v>
      </c>
      <c r="V58" s="6">
        <f t="shared" si="18"/>
        <v>4.025887376567921</v>
      </c>
      <c r="W58" s="2">
        <f t="shared" si="19"/>
        <v>2.3450550465784206</v>
      </c>
      <c r="X58" s="2" t="str">
        <f t="shared" si="20"/>
        <v>Not significant</v>
      </c>
      <c r="Y58" s="2">
        <v>537</v>
      </c>
      <c r="Z58" s="2">
        <f t="shared" si="21"/>
        <v>0.01303538175046555</v>
      </c>
      <c r="AA58" s="2">
        <v>466</v>
      </c>
      <c r="AB58" s="2">
        <f t="shared" si="22"/>
        <v>0.011587982832618027</v>
      </c>
      <c r="AC58" s="4">
        <f t="shared" si="23"/>
        <v>0.11103617412630282</v>
      </c>
    </row>
    <row r="59" spans="1:29" ht="11.25">
      <c r="A59" s="1" t="s">
        <v>7</v>
      </c>
      <c r="B59" s="1" t="s">
        <v>68</v>
      </c>
      <c r="C59" s="1" t="str">
        <f t="shared" si="15"/>
        <v>Outer London - Low</v>
      </c>
      <c r="D59" s="7">
        <v>10.2</v>
      </c>
      <c r="E59" s="3"/>
      <c r="F59" s="3"/>
      <c r="G59" s="3">
        <v>7</v>
      </c>
      <c r="H59" s="3">
        <v>8</v>
      </c>
      <c r="I59" s="3">
        <v>13</v>
      </c>
      <c r="J59" s="3">
        <v>21</v>
      </c>
      <c r="K59" s="3">
        <v>12</v>
      </c>
      <c r="L59" s="3">
        <v>6</v>
      </c>
      <c r="M59" s="3">
        <v>9</v>
      </c>
      <c r="N59" s="3">
        <v>7</v>
      </c>
      <c r="O59" s="3">
        <v>12</v>
      </c>
      <c r="P59" s="3">
        <v>6</v>
      </c>
      <c r="Q59" s="3">
        <v>8</v>
      </c>
      <c r="R59" s="3">
        <v>4</v>
      </c>
      <c r="S59" s="7">
        <f t="shared" si="16"/>
        <v>7.4</v>
      </c>
      <c r="T59" s="4">
        <f t="shared" si="17"/>
        <v>0.27450980392156854</v>
      </c>
      <c r="U59" s="2" t="s">
        <v>41</v>
      </c>
      <c r="V59" s="6">
        <f t="shared" si="18"/>
        <v>5.866293034427541</v>
      </c>
      <c r="W59" s="2">
        <f t="shared" si="19"/>
        <v>2.0048922227723547</v>
      </c>
      <c r="X59" s="2" t="str">
        <f t="shared" si="20"/>
        <v>Not significant</v>
      </c>
      <c r="Y59" s="2">
        <v>942</v>
      </c>
      <c r="Z59" s="2">
        <f t="shared" si="21"/>
        <v>0.010828025477707006</v>
      </c>
      <c r="AA59" s="2">
        <v>919</v>
      </c>
      <c r="AB59" s="2">
        <f t="shared" si="22"/>
        <v>0.008052230685527748</v>
      </c>
      <c r="AC59" s="4">
        <f t="shared" si="23"/>
        <v>0.2563528131600844</v>
      </c>
    </row>
    <row r="60" spans="1:29" ht="11.25">
      <c r="A60" s="1" t="s">
        <v>4</v>
      </c>
      <c r="B60" s="1" t="s">
        <v>61</v>
      </c>
      <c r="C60" s="1" t="str">
        <f t="shared" si="15"/>
        <v>Inner London - High</v>
      </c>
      <c r="D60" s="7">
        <v>7.6</v>
      </c>
      <c r="E60" s="3"/>
      <c r="F60" s="3"/>
      <c r="G60" s="3">
        <v>5</v>
      </c>
      <c r="H60" s="3">
        <v>4</v>
      </c>
      <c r="I60" s="3">
        <v>2</v>
      </c>
      <c r="J60" s="3">
        <v>8</v>
      </c>
      <c r="K60" s="3">
        <v>6</v>
      </c>
      <c r="L60" s="3">
        <v>4</v>
      </c>
      <c r="M60" s="3">
        <v>5</v>
      </c>
      <c r="N60" s="3">
        <v>7</v>
      </c>
      <c r="O60" s="3">
        <v>6</v>
      </c>
      <c r="P60" s="3">
        <v>6</v>
      </c>
      <c r="Q60" s="3">
        <v>4</v>
      </c>
      <c r="R60" s="3">
        <v>3</v>
      </c>
      <c r="S60" s="7">
        <f t="shared" si="16"/>
        <v>5.2</v>
      </c>
      <c r="T60" s="4">
        <f t="shared" si="17"/>
        <v>0.31578947368421045</v>
      </c>
      <c r="U60" s="2" t="s">
        <v>42</v>
      </c>
      <c r="V60" s="6">
        <f t="shared" si="18"/>
        <v>4.3709634374165995</v>
      </c>
      <c r="W60" s="2">
        <f t="shared" si="19"/>
        <v>0.7862129619028813</v>
      </c>
      <c r="X60" s="2" t="str">
        <f t="shared" si="20"/>
        <v>Not significant</v>
      </c>
      <c r="Y60" s="2">
        <v>387</v>
      </c>
      <c r="Z60" s="2">
        <f t="shared" si="21"/>
        <v>0.019638242894056846</v>
      </c>
      <c r="AA60" s="2">
        <v>289</v>
      </c>
      <c r="AB60" s="2">
        <f t="shared" si="22"/>
        <v>0.017993079584775088</v>
      </c>
      <c r="AC60" s="4">
        <f t="shared" si="23"/>
        <v>0.083773447459479</v>
      </c>
    </row>
    <row r="61" spans="1:29" ht="11.25">
      <c r="A61" s="1" t="s">
        <v>24</v>
      </c>
      <c r="B61" s="1" t="s">
        <v>68</v>
      </c>
      <c r="C61" s="1" t="str">
        <f t="shared" si="15"/>
        <v>Outer London - Moderate</v>
      </c>
      <c r="D61" s="7">
        <v>5.4</v>
      </c>
      <c r="E61" s="3"/>
      <c r="F61" s="3"/>
      <c r="G61" s="3">
        <v>6</v>
      </c>
      <c r="H61" s="3">
        <v>9</v>
      </c>
      <c r="I61" s="3">
        <v>6</v>
      </c>
      <c r="J61" s="3">
        <v>4</v>
      </c>
      <c r="K61" s="3">
        <v>7</v>
      </c>
      <c r="L61" s="3">
        <v>8</v>
      </c>
      <c r="M61" s="3">
        <v>2</v>
      </c>
      <c r="N61" s="3">
        <v>3</v>
      </c>
      <c r="O61" s="3">
        <v>4</v>
      </c>
      <c r="P61" s="3">
        <v>2</v>
      </c>
      <c r="Q61" s="3">
        <v>7</v>
      </c>
      <c r="R61" s="3">
        <v>2</v>
      </c>
      <c r="S61" s="7">
        <f t="shared" si="16"/>
        <v>3.6</v>
      </c>
      <c r="T61" s="4">
        <f t="shared" si="17"/>
        <v>0.33333333333333337</v>
      </c>
      <c r="U61" s="2" t="s">
        <v>40</v>
      </c>
      <c r="V61" s="6">
        <f t="shared" si="18"/>
        <v>3.1056845476381105</v>
      </c>
      <c r="W61" s="2">
        <f t="shared" si="19"/>
        <v>0.39338793540632977</v>
      </c>
      <c r="X61" s="2" t="str">
        <f t="shared" si="20"/>
        <v>Not significant</v>
      </c>
      <c r="Y61" s="2">
        <v>342</v>
      </c>
      <c r="Z61" s="2">
        <f t="shared" si="21"/>
        <v>0.015789473684210527</v>
      </c>
      <c r="AA61" s="2">
        <v>363</v>
      </c>
      <c r="AB61" s="2">
        <f t="shared" si="22"/>
        <v>0.009917355371900827</v>
      </c>
      <c r="AC61" s="4">
        <f t="shared" si="23"/>
        <v>0.371900826446281</v>
      </c>
    </row>
    <row r="62" spans="1:29" ht="11.25">
      <c r="A62" s="1" t="s">
        <v>17</v>
      </c>
      <c r="B62" s="1" t="s">
        <v>68</v>
      </c>
      <c r="C62" s="1" t="str">
        <f t="shared" si="15"/>
        <v>Outer London - High</v>
      </c>
      <c r="D62" s="7">
        <v>6.4</v>
      </c>
      <c r="E62" s="3"/>
      <c r="F62" s="3"/>
      <c r="G62" s="3">
        <v>11</v>
      </c>
      <c r="H62" s="3">
        <v>5</v>
      </c>
      <c r="I62" s="3">
        <v>6</v>
      </c>
      <c r="J62" s="3">
        <v>2</v>
      </c>
      <c r="K62" s="3">
        <v>6</v>
      </c>
      <c r="L62" s="3">
        <v>3</v>
      </c>
      <c r="M62" s="3">
        <v>7</v>
      </c>
      <c r="N62" s="3">
        <v>3</v>
      </c>
      <c r="O62" s="3">
        <v>2</v>
      </c>
      <c r="P62" s="3">
        <v>3</v>
      </c>
      <c r="Q62" s="3">
        <v>6</v>
      </c>
      <c r="R62" s="3">
        <v>7</v>
      </c>
      <c r="S62" s="7">
        <f t="shared" si="16"/>
        <v>4.2</v>
      </c>
      <c r="T62" s="4">
        <f t="shared" si="17"/>
        <v>0.34375</v>
      </c>
      <c r="U62" s="2" t="s">
        <v>42</v>
      </c>
      <c r="V62" s="6">
        <f t="shared" si="18"/>
        <v>3.6808113157192417</v>
      </c>
      <c r="W62" s="2">
        <f t="shared" si="19"/>
        <v>0.36616504727370536</v>
      </c>
      <c r="X62" s="2" t="str">
        <f t="shared" si="20"/>
        <v>Not significant</v>
      </c>
      <c r="Y62" s="2">
        <v>540</v>
      </c>
      <c r="Z62" s="2">
        <f t="shared" si="21"/>
        <v>0.011851851851851853</v>
      </c>
      <c r="AA62" s="2">
        <v>480</v>
      </c>
      <c r="AB62" s="2">
        <f t="shared" si="22"/>
        <v>0.00875</v>
      </c>
      <c r="AC62" s="4">
        <f t="shared" si="23"/>
        <v>0.26171875</v>
      </c>
    </row>
    <row r="63" spans="1:29" ht="11.25">
      <c r="A63" s="1" t="s">
        <v>0</v>
      </c>
      <c r="B63" s="1" t="s">
        <v>68</v>
      </c>
      <c r="C63" s="1" t="str">
        <f t="shared" si="15"/>
        <v>Outer London - Low</v>
      </c>
      <c r="D63" s="7">
        <v>11.6</v>
      </c>
      <c r="E63" s="3"/>
      <c r="F63" s="3"/>
      <c r="G63" s="3">
        <v>20</v>
      </c>
      <c r="H63" s="3">
        <v>12</v>
      </c>
      <c r="I63" s="3">
        <v>12</v>
      </c>
      <c r="J63" s="3">
        <v>17</v>
      </c>
      <c r="K63" s="3">
        <v>14</v>
      </c>
      <c r="L63" s="3">
        <v>18</v>
      </c>
      <c r="M63" s="3">
        <v>8</v>
      </c>
      <c r="N63" s="3">
        <v>9</v>
      </c>
      <c r="O63" s="3">
        <v>8</v>
      </c>
      <c r="P63" s="3">
        <v>7</v>
      </c>
      <c r="Q63" s="3">
        <v>8</v>
      </c>
      <c r="R63" s="3">
        <v>5</v>
      </c>
      <c r="S63" s="7">
        <f t="shared" si="16"/>
        <v>7.4</v>
      </c>
      <c r="T63" s="4">
        <f t="shared" si="17"/>
        <v>0.3620689655172413</v>
      </c>
      <c r="U63" s="2" t="s">
        <v>41</v>
      </c>
      <c r="V63" s="6">
        <f t="shared" si="18"/>
        <v>6.671470509741125</v>
      </c>
      <c r="W63" s="2">
        <f t="shared" si="19"/>
        <v>0.39777978288436716</v>
      </c>
      <c r="X63" s="2" t="str">
        <f t="shared" si="20"/>
        <v>Not significant</v>
      </c>
      <c r="Y63" s="2">
        <v>998</v>
      </c>
      <c r="Z63" s="2">
        <f t="shared" si="21"/>
        <v>0.011623246492985972</v>
      </c>
      <c r="AA63" s="2">
        <v>986</v>
      </c>
      <c r="AB63" s="2">
        <f t="shared" si="22"/>
        <v>0.007505070993914808</v>
      </c>
      <c r="AC63" s="4">
        <f t="shared" si="23"/>
        <v>0.35430509897181217</v>
      </c>
    </row>
    <row r="64" spans="1:29" ht="11.25">
      <c r="A64" s="1" t="s">
        <v>16</v>
      </c>
      <c r="B64" s="1" t="s">
        <v>61</v>
      </c>
      <c r="C64" s="1" t="str">
        <f t="shared" si="15"/>
        <v>Inner London - Moderate</v>
      </c>
      <c r="D64" s="7">
        <v>11</v>
      </c>
      <c r="E64" s="3"/>
      <c r="F64" s="3"/>
      <c r="G64" s="3">
        <v>13</v>
      </c>
      <c r="H64" s="3">
        <v>4</v>
      </c>
      <c r="I64" s="3">
        <v>8</v>
      </c>
      <c r="J64" s="3">
        <v>10</v>
      </c>
      <c r="K64" s="3">
        <v>10</v>
      </c>
      <c r="L64" s="3">
        <v>12</v>
      </c>
      <c r="M64" s="3">
        <v>2</v>
      </c>
      <c r="N64" s="3">
        <v>2</v>
      </c>
      <c r="O64" s="3">
        <v>10</v>
      </c>
      <c r="P64" s="3">
        <v>6</v>
      </c>
      <c r="Q64" s="3">
        <v>7</v>
      </c>
      <c r="R64" s="3">
        <v>9</v>
      </c>
      <c r="S64" s="7">
        <f t="shared" si="16"/>
        <v>6.8</v>
      </c>
      <c r="T64" s="4">
        <f t="shared" si="17"/>
        <v>0.38181818181818183</v>
      </c>
      <c r="U64" s="2" t="s">
        <v>40</v>
      </c>
      <c r="V64" s="6">
        <f t="shared" si="18"/>
        <v>6.326394448892446</v>
      </c>
      <c r="W64" s="2">
        <f t="shared" si="19"/>
        <v>0.17727492322199234</v>
      </c>
      <c r="X64" s="2" t="str">
        <f t="shared" si="20"/>
        <v>Not significant</v>
      </c>
      <c r="Y64" s="2">
        <v>579</v>
      </c>
      <c r="Z64" s="2">
        <f t="shared" si="21"/>
        <v>0.018998272884283247</v>
      </c>
      <c r="AA64" s="2">
        <v>464</v>
      </c>
      <c r="AB64" s="2">
        <f t="shared" si="22"/>
        <v>0.014655172413793103</v>
      </c>
      <c r="AC64" s="4">
        <f t="shared" si="23"/>
        <v>0.22860501567398123</v>
      </c>
    </row>
    <row r="65" spans="1:29" ht="11.25">
      <c r="A65" s="1" t="s">
        <v>25</v>
      </c>
      <c r="B65" s="1" t="s">
        <v>61</v>
      </c>
      <c r="C65" s="1" t="str">
        <f t="shared" si="15"/>
        <v>Inner London - Low</v>
      </c>
      <c r="D65" s="7">
        <v>3</v>
      </c>
      <c r="E65" s="3"/>
      <c r="F65" s="3"/>
      <c r="G65" s="3">
        <v>1</v>
      </c>
      <c r="H65" s="3">
        <v>3</v>
      </c>
      <c r="I65" s="3">
        <v>1</v>
      </c>
      <c r="J65" s="3">
        <v>1</v>
      </c>
      <c r="K65" s="3">
        <v>2</v>
      </c>
      <c r="L65" s="3">
        <v>2</v>
      </c>
      <c r="M65" s="3">
        <v>3</v>
      </c>
      <c r="N65" s="3">
        <v>1</v>
      </c>
      <c r="O65" s="3">
        <v>0</v>
      </c>
      <c r="P65" s="3">
        <v>3</v>
      </c>
      <c r="Q65" s="3">
        <v>1</v>
      </c>
      <c r="R65" s="3">
        <v>4</v>
      </c>
      <c r="S65" s="7">
        <f t="shared" si="16"/>
        <v>1.8</v>
      </c>
      <c r="T65" s="4">
        <f t="shared" si="17"/>
        <v>0.39999999999999997</v>
      </c>
      <c r="U65" s="2" t="s">
        <v>41</v>
      </c>
      <c r="V65" s="6">
        <f t="shared" si="18"/>
        <v>1.7253803042433944</v>
      </c>
      <c r="W65" s="2">
        <f t="shared" si="19"/>
        <v>0.016135859964073507</v>
      </c>
      <c r="X65" s="2" t="str">
        <f t="shared" si="20"/>
        <v>Not significant</v>
      </c>
      <c r="Y65" s="2">
        <v>130</v>
      </c>
      <c r="Z65" s="2">
        <f t="shared" si="21"/>
        <v>0.023076923076923078</v>
      </c>
      <c r="AA65" s="2">
        <v>101</v>
      </c>
      <c r="AB65" s="2">
        <f t="shared" si="22"/>
        <v>0.017821782178217824</v>
      </c>
      <c r="AC65" s="4">
        <f t="shared" si="23"/>
        <v>0.22772277227722768</v>
      </c>
    </row>
    <row r="66" spans="1:29" ht="11.25">
      <c r="A66" s="1" t="s">
        <v>1</v>
      </c>
      <c r="B66" s="1" t="s">
        <v>68</v>
      </c>
      <c r="C66" s="1" t="str">
        <f t="shared" si="15"/>
        <v>Outer London - Low</v>
      </c>
      <c r="D66" s="7">
        <v>4.6</v>
      </c>
      <c r="E66" s="3"/>
      <c r="F66" s="3"/>
      <c r="G66" s="3">
        <v>4</v>
      </c>
      <c r="H66" s="3">
        <v>2</v>
      </c>
      <c r="I66" s="3">
        <v>6</v>
      </c>
      <c r="J66" s="3">
        <v>6</v>
      </c>
      <c r="K66" s="3">
        <v>6</v>
      </c>
      <c r="L66" s="3">
        <v>0</v>
      </c>
      <c r="M66" s="3">
        <v>5</v>
      </c>
      <c r="N66" s="3">
        <v>2</v>
      </c>
      <c r="O66" s="3">
        <v>5</v>
      </c>
      <c r="P66" s="3">
        <v>4</v>
      </c>
      <c r="Q66" s="3">
        <v>1</v>
      </c>
      <c r="R66" s="3">
        <v>1</v>
      </c>
      <c r="S66" s="7">
        <f t="shared" si="16"/>
        <v>2.6</v>
      </c>
      <c r="T66" s="4">
        <f t="shared" si="17"/>
        <v>0.4347826086956521</v>
      </c>
      <c r="U66" s="2" t="s">
        <v>41</v>
      </c>
      <c r="V66" s="6">
        <f t="shared" si="18"/>
        <v>2.6455831331732047</v>
      </c>
      <c r="W66" s="2">
        <f t="shared" si="19"/>
        <v>0.00392696416119401</v>
      </c>
      <c r="X66" s="2" t="str">
        <f t="shared" si="20"/>
        <v>Not significant</v>
      </c>
      <c r="Y66" s="2">
        <v>561</v>
      </c>
      <c r="Z66" s="2">
        <f t="shared" si="21"/>
        <v>0.00819964349376114</v>
      </c>
      <c r="AA66" s="2">
        <v>561</v>
      </c>
      <c r="AB66" s="2">
        <f t="shared" si="22"/>
        <v>0.004634581105169341</v>
      </c>
      <c r="AC66" s="4">
        <f t="shared" si="23"/>
        <v>0.43478260869565216</v>
      </c>
    </row>
    <row r="67" spans="1:29" ht="11.25">
      <c r="A67" s="1" t="s">
        <v>9</v>
      </c>
      <c r="B67" s="1" t="s">
        <v>61</v>
      </c>
      <c r="C67" s="1" t="str">
        <f t="shared" si="15"/>
        <v>Inner London - High</v>
      </c>
      <c r="D67" s="7">
        <v>9</v>
      </c>
      <c r="E67" s="3"/>
      <c r="F67" s="3"/>
      <c r="G67" s="3">
        <v>4</v>
      </c>
      <c r="H67" s="3">
        <v>8</v>
      </c>
      <c r="I67" s="3">
        <v>4</v>
      </c>
      <c r="J67" s="3">
        <v>7</v>
      </c>
      <c r="K67" s="3">
        <v>2</v>
      </c>
      <c r="L67" s="3">
        <v>6</v>
      </c>
      <c r="M67" s="3">
        <v>4</v>
      </c>
      <c r="N67" s="3">
        <v>5</v>
      </c>
      <c r="O67" s="3">
        <v>3</v>
      </c>
      <c r="P67" s="3">
        <v>5</v>
      </c>
      <c r="Q67" s="3">
        <v>5</v>
      </c>
      <c r="R67" s="3">
        <v>7</v>
      </c>
      <c r="S67" s="7">
        <f t="shared" si="16"/>
        <v>5</v>
      </c>
      <c r="T67" s="4">
        <f t="shared" si="17"/>
        <v>0.4444444444444444</v>
      </c>
      <c r="U67" s="2" t="s">
        <v>42</v>
      </c>
      <c r="V67" s="6">
        <f t="shared" si="18"/>
        <v>5.176140912730183</v>
      </c>
      <c r="W67" s="2">
        <f t="shared" si="19"/>
        <v>0.029969838206218166</v>
      </c>
      <c r="X67" s="2" t="str">
        <f t="shared" si="20"/>
        <v>Not significant</v>
      </c>
      <c r="Y67" s="2">
        <v>336</v>
      </c>
      <c r="Z67" s="2">
        <f t="shared" si="21"/>
        <v>0.026785714285714284</v>
      </c>
      <c r="AA67" s="2">
        <v>300</v>
      </c>
      <c r="AB67" s="2">
        <f t="shared" si="22"/>
        <v>0.016666666666666666</v>
      </c>
      <c r="AC67" s="4">
        <f t="shared" si="23"/>
        <v>0.37777777777777777</v>
      </c>
    </row>
    <row r="68" spans="1:29" ht="11.25">
      <c r="A68" s="1" t="s">
        <v>11</v>
      </c>
      <c r="B68" s="1" t="s">
        <v>68</v>
      </c>
      <c r="C68" s="1" t="str">
        <f t="shared" si="15"/>
        <v>Outer London - Low</v>
      </c>
      <c r="D68" s="7">
        <v>4.4</v>
      </c>
      <c r="E68" s="3"/>
      <c r="F68" s="3"/>
      <c r="G68" s="3">
        <v>9</v>
      </c>
      <c r="H68" s="3">
        <v>4</v>
      </c>
      <c r="I68" s="3">
        <v>3</v>
      </c>
      <c r="J68" s="3">
        <v>3</v>
      </c>
      <c r="K68" s="3">
        <v>2</v>
      </c>
      <c r="L68" s="3">
        <v>0</v>
      </c>
      <c r="M68" s="3">
        <v>3</v>
      </c>
      <c r="N68" s="3">
        <v>2</v>
      </c>
      <c r="O68" s="3">
        <v>3</v>
      </c>
      <c r="P68" s="3">
        <v>3</v>
      </c>
      <c r="Q68" s="3">
        <v>1</v>
      </c>
      <c r="R68" s="3">
        <v>3</v>
      </c>
      <c r="S68" s="7">
        <f t="shared" si="16"/>
        <v>2.4</v>
      </c>
      <c r="T68" s="4">
        <f t="shared" si="17"/>
        <v>0.4545454545454546</v>
      </c>
      <c r="U68" s="2" t="s">
        <v>41</v>
      </c>
      <c r="V68" s="6">
        <f t="shared" si="18"/>
        <v>2.530557779556979</v>
      </c>
      <c r="W68" s="2">
        <f t="shared" si="19"/>
        <v>0.03367900535713677</v>
      </c>
      <c r="X68" s="2" t="str">
        <f t="shared" si="20"/>
        <v>Not significant</v>
      </c>
      <c r="Y68" s="2">
        <v>377</v>
      </c>
      <c r="Z68" s="2">
        <f t="shared" si="21"/>
        <v>0.0116710875331565</v>
      </c>
      <c r="AA68" s="2">
        <v>354</v>
      </c>
      <c r="AB68" s="2">
        <f t="shared" si="22"/>
        <v>0.006779661016949152</v>
      </c>
      <c r="AC68" s="4">
        <f t="shared" si="23"/>
        <v>0.41910631741140225</v>
      </c>
    </row>
    <row r="69" spans="1:29" ht="11.25">
      <c r="A69" s="1" t="s">
        <v>27</v>
      </c>
      <c r="B69" s="1" t="s">
        <v>68</v>
      </c>
      <c r="C69" s="1" t="str">
        <f t="shared" si="15"/>
        <v>Outer London - Moderate</v>
      </c>
      <c r="D69" s="7">
        <v>4.8</v>
      </c>
      <c r="E69" s="3"/>
      <c r="F69" s="3"/>
      <c r="G69" s="3">
        <v>6</v>
      </c>
      <c r="H69" s="3">
        <v>6</v>
      </c>
      <c r="I69" s="3">
        <v>10</v>
      </c>
      <c r="J69" s="3">
        <v>6</v>
      </c>
      <c r="K69" s="3">
        <v>6</v>
      </c>
      <c r="L69" s="3">
        <v>3</v>
      </c>
      <c r="M69" s="3">
        <v>3</v>
      </c>
      <c r="N69" s="3">
        <v>2</v>
      </c>
      <c r="O69" s="3">
        <v>3</v>
      </c>
      <c r="P69" s="3">
        <v>2</v>
      </c>
      <c r="Q69" s="3">
        <v>3</v>
      </c>
      <c r="R69" s="3">
        <v>3</v>
      </c>
      <c r="S69" s="7">
        <f t="shared" si="16"/>
        <v>2.6</v>
      </c>
      <c r="T69" s="4">
        <f t="shared" si="17"/>
        <v>0.4583333333333333</v>
      </c>
      <c r="U69" s="2" t="s">
        <v>40</v>
      </c>
      <c r="V69" s="6">
        <f t="shared" si="18"/>
        <v>2.760608486789431</v>
      </c>
      <c r="W69" s="2">
        <f t="shared" si="19"/>
        <v>0.04671992814669329</v>
      </c>
      <c r="X69" s="2" t="str">
        <f t="shared" si="20"/>
        <v>Not significant</v>
      </c>
      <c r="Y69" s="2">
        <v>370</v>
      </c>
      <c r="Z69" s="2">
        <f t="shared" si="21"/>
        <v>0.012972972972972972</v>
      </c>
      <c r="AA69" s="2">
        <v>330</v>
      </c>
      <c r="AB69" s="2">
        <f t="shared" si="22"/>
        <v>0.00787878787878788</v>
      </c>
      <c r="AC69" s="4">
        <f t="shared" si="23"/>
        <v>0.3926767676767676</v>
      </c>
    </row>
    <row r="70" spans="1:29" ht="11.25">
      <c r="A70" s="1" t="s">
        <v>3</v>
      </c>
      <c r="B70" s="1" t="s">
        <v>68</v>
      </c>
      <c r="C70" s="1" t="str">
        <f t="shared" si="15"/>
        <v>Outer London - Low</v>
      </c>
      <c r="D70" s="7">
        <v>9.8</v>
      </c>
      <c r="E70" s="3"/>
      <c r="F70" s="3"/>
      <c r="G70" s="3">
        <v>13</v>
      </c>
      <c r="H70" s="3">
        <v>10</v>
      </c>
      <c r="I70" s="3">
        <v>9</v>
      </c>
      <c r="J70" s="3">
        <v>12</v>
      </c>
      <c r="K70" s="3">
        <v>7</v>
      </c>
      <c r="L70" s="3">
        <v>14</v>
      </c>
      <c r="M70" s="3">
        <v>11</v>
      </c>
      <c r="N70" s="3">
        <v>3</v>
      </c>
      <c r="O70" s="3">
        <v>7</v>
      </c>
      <c r="P70" s="3">
        <v>7</v>
      </c>
      <c r="Q70" s="3">
        <v>5</v>
      </c>
      <c r="R70" s="3">
        <v>3</v>
      </c>
      <c r="S70" s="7">
        <f t="shared" si="16"/>
        <v>5</v>
      </c>
      <c r="T70" s="4">
        <f t="shared" si="17"/>
        <v>0.489795918367347</v>
      </c>
      <c r="U70" s="2" t="s">
        <v>41</v>
      </c>
      <c r="V70" s="6">
        <f t="shared" si="18"/>
        <v>5.636242327195089</v>
      </c>
      <c r="W70" s="2">
        <f t="shared" si="19"/>
        <v>0.3591083166894955</v>
      </c>
      <c r="X70" s="2" t="str">
        <f t="shared" si="20"/>
        <v>Not significant</v>
      </c>
      <c r="Y70" s="2">
        <v>798</v>
      </c>
      <c r="Z70" s="2">
        <f t="shared" si="21"/>
        <v>0.012280701754385967</v>
      </c>
      <c r="AA70" s="2">
        <v>746</v>
      </c>
      <c r="AB70" s="2">
        <f t="shared" si="22"/>
        <v>0.006702412868632708</v>
      </c>
      <c r="AC70" s="4">
        <f t="shared" si="23"/>
        <v>0.4542320949827653</v>
      </c>
    </row>
    <row r="71" spans="1:29" ht="11.25">
      <c r="A71" s="1" t="s">
        <v>30</v>
      </c>
      <c r="B71" s="1" t="s">
        <v>68</v>
      </c>
      <c r="C71" s="1" t="str">
        <f t="shared" si="15"/>
        <v>Outer London - Low</v>
      </c>
      <c r="D71" s="7">
        <v>2.8</v>
      </c>
      <c r="E71" s="3"/>
      <c r="F71" s="3"/>
      <c r="G71" s="3">
        <v>2</v>
      </c>
      <c r="H71" s="3">
        <v>6</v>
      </c>
      <c r="I71" s="3">
        <v>2</v>
      </c>
      <c r="J71" s="3">
        <v>6</v>
      </c>
      <c r="K71" s="3">
        <v>2</v>
      </c>
      <c r="L71" s="3">
        <v>1</v>
      </c>
      <c r="M71" s="3">
        <v>3</v>
      </c>
      <c r="N71" s="3">
        <v>1</v>
      </c>
      <c r="O71" s="3">
        <v>2</v>
      </c>
      <c r="P71" s="3">
        <v>1</v>
      </c>
      <c r="Q71" s="3">
        <v>0</v>
      </c>
      <c r="R71" s="3">
        <v>3</v>
      </c>
      <c r="S71" s="7">
        <f t="shared" si="16"/>
        <v>1.4</v>
      </c>
      <c r="T71" s="4">
        <f t="shared" si="17"/>
        <v>0.5</v>
      </c>
      <c r="U71" s="2" t="s">
        <v>41</v>
      </c>
      <c r="V71" s="6">
        <f t="shared" si="18"/>
        <v>1.6103549506271682</v>
      </c>
      <c r="W71" s="2">
        <f t="shared" si="19"/>
        <v>0.13738960232377687</v>
      </c>
      <c r="X71" s="2" t="str">
        <f t="shared" si="20"/>
        <v>Not significant</v>
      </c>
      <c r="Y71" s="2">
        <v>556</v>
      </c>
      <c r="Z71" s="2">
        <f t="shared" si="21"/>
        <v>0.005035971223021582</v>
      </c>
      <c r="AA71" s="2">
        <v>476</v>
      </c>
      <c r="AB71" s="2">
        <f t="shared" si="22"/>
        <v>0.0029411764705882353</v>
      </c>
      <c r="AC71" s="4">
        <f t="shared" si="23"/>
        <v>0.4159663865546218</v>
      </c>
    </row>
    <row r="72" spans="1:29" ht="11.25">
      <c r="A72" s="1" t="s">
        <v>23</v>
      </c>
      <c r="B72" s="1" t="s">
        <v>68</v>
      </c>
      <c r="C72" s="1" t="str">
        <f t="shared" si="15"/>
        <v>Outer London - Moderate</v>
      </c>
      <c r="D72" s="7">
        <v>7.2</v>
      </c>
      <c r="E72" s="3"/>
      <c r="F72" s="3"/>
      <c r="G72" s="3">
        <v>10</v>
      </c>
      <c r="H72" s="3">
        <v>8</v>
      </c>
      <c r="I72" s="3">
        <v>4</v>
      </c>
      <c r="J72" s="3">
        <v>7</v>
      </c>
      <c r="K72" s="3">
        <v>2</v>
      </c>
      <c r="L72" s="3">
        <v>6</v>
      </c>
      <c r="M72" s="3">
        <v>6</v>
      </c>
      <c r="N72" s="3">
        <v>3</v>
      </c>
      <c r="O72" s="3">
        <v>4</v>
      </c>
      <c r="P72" s="3">
        <v>5</v>
      </c>
      <c r="Q72" s="3">
        <v>5</v>
      </c>
      <c r="R72" s="3">
        <v>0</v>
      </c>
      <c r="S72" s="7">
        <f t="shared" si="16"/>
        <v>3.4</v>
      </c>
      <c r="T72" s="4">
        <f t="shared" si="17"/>
        <v>0.5277777777777778</v>
      </c>
      <c r="U72" s="2" t="s">
        <v>40</v>
      </c>
      <c r="V72" s="6">
        <f t="shared" si="18"/>
        <v>4.140912730184147</v>
      </c>
      <c r="W72" s="2">
        <f t="shared" si="19"/>
        <v>0.6628389796136984</v>
      </c>
      <c r="X72" s="2" t="str">
        <f t="shared" si="20"/>
        <v>Not significant</v>
      </c>
      <c r="Y72" s="2">
        <v>625</v>
      </c>
      <c r="Z72" s="2">
        <f t="shared" si="21"/>
        <v>0.01152</v>
      </c>
      <c r="AA72" s="2">
        <v>494</v>
      </c>
      <c r="AB72" s="2">
        <f t="shared" si="22"/>
        <v>0.006882591093117409</v>
      </c>
      <c r="AC72" s="4">
        <f t="shared" si="23"/>
        <v>0.40255285650022493</v>
      </c>
    </row>
    <row r="73" spans="1:29" ht="11.25">
      <c r="A73" s="1" t="s">
        <v>10</v>
      </c>
      <c r="B73" s="1" t="s">
        <v>68</v>
      </c>
      <c r="C73" s="1" t="str">
        <f t="shared" si="15"/>
        <v>Outer London - High</v>
      </c>
      <c r="D73" s="7">
        <v>7.8</v>
      </c>
      <c r="E73" s="3"/>
      <c r="F73" s="3"/>
      <c r="G73" s="3">
        <v>16</v>
      </c>
      <c r="H73" s="3">
        <v>3</v>
      </c>
      <c r="I73" s="3">
        <v>7</v>
      </c>
      <c r="J73" s="3">
        <v>8</v>
      </c>
      <c r="K73" s="3">
        <v>4</v>
      </c>
      <c r="L73" s="3">
        <v>3</v>
      </c>
      <c r="M73" s="3">
        <v>6</v>
      </c>
      <c r="N73" s="3">
        <v>1</v>
      </c>
      <c r="O73" s="3">
        <v>4</v>
      </c>
      <c r="P73" s="3">
        <v>3</v>
      </c>
      <c r="Q73" s="3">
        <v>6</v>
      </c>
      <c r="R73" s="3">
        <v>4</v>
      </c>
      <c r="S73" s="7">
        <f t="shared" si="16"/>
        <v>3.6</v>
      </c>
      <c r="T73" s="4">
        <f t="shared" si="17"/>
        <v>0.5384615384615384</v>
      </c>
      <c r="U73" s="2" t="s">
        <v>42</v>
      </c>
      <c r="V73" s="6">
        <f t="shared" si="18"/>
        <v>4.485988791032826</v>
      </c>
      <c r="W73" s="2">
        <f t="shared" si="19"/>
        <v>0.8749198609288993</v>
      </c>
      <c r="X73" s="2" t="str">
        <f t="shared" si="20"/>
        <v>Not significant</v>
      </c>
      <c r="Y73" s="2">
        <v>390</v>
      </c>
      <c r="Z73" s="2">
        <f t="shared" si="21"/>
        <v>0.02</v>
      </c>
      <c r="AA73" s="2">
        <v>335</v>
      </c>
      <c r="AB73" s="2">
        <f t="shared" si="22"/>
        <v>0.010746268656716419</v>
      </c>
      <c r="AC73" s="4">
        <f t="shared" si="23"/>
        <v>0.46268656716417905</v>
      </c>
    </row>
    <row r="74" spans="1:29" ht="11.25">
      <c r="A74" s="1" t="s">
        <v>13</v>
      </c>
      <c r="B74" s="1" t="s">
        <v>68</v>
      </c>
      <c r="C74" s="1" t="str">
        <f t="shared" si="15"/>
        <v>Outer London - Low</v>
      </c>
      <c r="D74" s="7">
        <v>11.4</v>
      </c>
      <c r="E74" s="3"/>
      <c r="F74" s="3"/>
      <c r="G74" s="3">
        <v>5</v>
      </c>
      <c r="H74" s="3">
        <v>11</v>
      </c>
      <c r="I74" s="3">
        <v>8</v>
      </c>
      <c r="J74" s="3">
        <v>6</v>
      </c>
      <c r="K74" s="3">
        <v>9</v>
      </c>
      <c r="L74" s="3">
        <v>13</v>
      </c>
      <c r="M74" s="3">
        <v>5</v>
      </c>
      <c r="N74" s="3">
        <v>8</v>
      </c>
      <c r="O74" s="3">
        <v>7</v>
      </c>
      <c r="P74" s="3">
        <v>5</v>
      </c>
      <c r="Q74" s="3">
        <v>2</v>
      </c>
      <c r="R74" s="3">
        <v>4</v>
      </c>
      <c r="S74" s="7">
        <f t="shared" si="16"/>
        <v>5.2</v>
      </c>
      <c r="T74" s="4">
        <f t="shared" si="17"/>
        <v>0.543859649122807</v>
      </c>
      <c r="U74" s="2" t="s">
        <v>41</v>
      </c>
      <c r="V74" s="6">
        <f t="shared" si="18"/>
        <v>6.5564451561249</v>
      </c>
      <c r="W74" s="2">
        <f t="shared" si="19"/>
        <v>1.403156297171086</v>
      </c>
      <c r="X74" s="2" t="str">
        <f t="shared" si="20"/>
        <v>Not significant</v>
      </c>
      <c r="Y74" s="2">
        <v>1332</v>
      </c>
      <c r="Z74" s="2">
        <f t="shared" si="21"/>
        <v>0.00855855855855856</v>
      </c>
      <c r="AA74" s="2">
        <v>1265</v>
      </c>
      <c r="AB74" s="2">
        <f t="shared" si="22"/>
        <v>0.004110671936758893</v>
      </c>
      <c r="AC74" s="4">
        <f t="shared" si="23"/>
        <v>0.5197004368629083</v>
      </c>
    </row>
    <row r="75" spans="1:29" ht="11.25">
      <c r="A75" s="1" t="s">
        <v>32</v>
      </c>
      <c r="B75" s="1" t="s">
        <v>68</v>
      </c>
      <c r="C75" s="1" t="str">
        <f t="shared" si="15"/>
        <v>Outer London - High</v>
      </c>
      <c r="D75" s="7">
        <v>5.4</v>
      </c>
      <c r="E75" s="3"/>
      <c r="F75" s="3"/>
      <c r="G75" s="3">
        <v>7</v>
      </c>
      <c r="H75" s="3">
        <v>1</v>
      </c>
      <c r="I75" s="3">
        <v>5</v>
      </c>
      <c r="J75" s="3">
        <v>1</v>
      </c>
      <c r="K75" s="3">
        <v>3</v>
      </c>
      <c r="L75" s="3">
        <v>3</v>
      </c>
      <c r="M75" s="3">
        <v>5</v>
      </c>
      <c r="N75" s="3">
        <v>2</v>
      </c>
      <c r="O75" s="3">
        <v>4</v>
      </c>
      <c r="P75" s="3">
        <v>1</v>
      </c>
      <c r="Q75" s="3">
        <v>3</v>
      </c>
      <c r="R75" s="3">
        <v>2</v>
      </c>
      <c r="S75" s="7">
        <f t="shared" si="16"/>
        <v>2.4</v>
      </c>
      <c r="T75" s="4">
        <f t="shared" si="17"/>
        <v>0.5555555555555556</v>
      </c>
      <c r="U75" s="2" t="s">
        <v>42</v>
      </c>
      <c r="V75" s="6">
        <f t="shared" si="18"/>
        <v>3.1056845476381105</v>
      </c>
      <c r="W75" s="2">
        <f t="shared" si="19"/>
        <v>0.801740603619787</v>
      </c>
      <c r="X75" s="2" t="str">
        <f t="shared" si="20"/>
        <v>Not significant</v>
      </c>
      <c r="Y75" s="2">
        <v>446</v>
      </c>
      <c r="Z75" s="2">
        <f t="shared" si="21"/>
        <v>0.01210762331838565</v>
      </c>
      <c r="AA75" s="2">
        <v>404</v>
      </c>
      <c r="AB75" s="2">
        <f t="shared" si="22"/>
        <v>0.005940594059405941</v>
      </c>
      <c r="AC75" s="4">
        <f t="shared" si="23"/>
        <v>0.5093509350935094</v>
      </c>
    </row>
    <row r="76" spans="1:29" ht="11.25">
      <c r="A76" s="1" t="s">
        <v>6</v>
      </c>
      <c r="B76" s="1" t="s">
        <v>68</v>
      </c>
      <c r="C76" s="1" t="str">
        <f t="shared" si="15"/>
        <v>Outer London - High</v>
      </c>
      <c r="D76" s="7">
        <v>10</v>
      </c>
      <c r="E76" s="3"/>
      <c r="F76" s="3"/>
      <c r="G76" s="3">
        <v>18</v>
      </c>
      <c r="H76" s="3">
        <v>7</v>
      </c>
      <c r="I76" s="3">
        <v>9</v>
      </c>
      <c r="J76" s="3">
        <v>10</v>
      </c>
      <c r="K76" s="3">
        <v>13</v>
      </c>
      <c r="L76" s="3">
        <v>14</v>
      </c>
      <c r="M76" s="3">
        <v>7</v>
      </c>
      <c r="N76" s="3">
        <v>4</v>
      </c>
      <c r="O76" s="3">
        <v>5</v>
      </c>
      <c r="P76" s="3">
        <v>8</v>
      </c>
      <c r="Q76" s="3">
        <v>4</v>
      </c>
      <c r="R76" s="3">
        <v>1</v>
      </c>
      <c r="S76" s="7">
        <f t="shared" si="16"/>
        <v>4.4</v>
      </c>
      <c r="T76" s="4">
        <f t="shared" si="17"/>
        <v>0.5599999999999999</v>
      </c>
      <c r="U76" s="2" t="s">
        <v>42</v>
      </c>
      <c r="V76" s="6">
        <f t="shared" si="18"/>
        <v>5.751267680811315</v>
      </c>
      <c r="W76" s="2">
        <f t="shared" si="19"/>
        <v>1.587410329810637</v>
      </c>
      <c r="X76" s="2" t="str">
        <f t="shared" si="20"/>
        <v>Not significant</v>
      </c>
      <c r="Y76" s="2">
        <v>799</v>
      </c>
      <c r="Z76" s="2">
        <f t="shared" si="21"/>
        <v>0.012515644555694618</v>
      </c>
      <c r="AA76" s="2">
        <v>755</v>
      </c>
      <c r="AB76" s="2">
        <f t="shared" si="22"/>
        <v>0.005827814569536425</v>
      </c>
      <c r="AC76" s="4">
        <f t="shared" si="23"/>
        <v>0.5343576158940396</v>
      </c>
    </row>
    <row r="77" spans="1:29" ht="11.25">
      <c r="A77" s="1" t="s">
        <v>14</v>
      </c>
      <c r="B77" s="1" t="s">
        <v>68</v>
      </c>
      <c r="C77" s="1" t="str">
        <f t="shared" si="15"/>
        <v>Outer London - Low</v>
      </c>
      <c r="D77" s="7">
        <v>10</v>
      </c>
      <c r="E77" s="3"/>
      <c r="F77" s="3"/>
      <c r="G77" s="3">
        <v>9</v>
      </c>
      <c r="H77" s="3">
        <v>15</v>
      </c>
      <c r="I77" s="3">
        <v>14</v>
      </c>
      <c r="J77" s="3">
        <v>13</v>
      </c>
      <c r="K77" s="3">
        <v>9</v>
      </c>
      <c r="L77" s="3">
        <v>3</v>
      </c>
      <c r="M77" s="3">
        <v>6</v>
      </c>
      <c r="N77" s="3">
        <v>7</v>
      </c>
      <c r="O77" s="3">
        <v>7</v>
      </c>
      <c r="P77" s="3">
        <v>2</v>
      </c>
      <c r="Q77" s="3">
        <v>3</v>
      </c>
      <c r="R77" s="3">
        <v>3</v>
      </c>
      <c r="S77" s="7">
        <f t="shared" si="16"/>
        <v>4.4</v>
      </c>
      <c r="T77" s="4">
        <f t="shared" si="17"/>
        <v>0.5599999999999999</v>
      </c>
      <c r="U77" s="2" t="s">
        <v>41</v>
      </c>
      <c r="V77" s="6">
        <f t="shared" si="18"/>
        <v>5.751267680811315</v>
      </c>
      <c r="W77" s="2">
        <f t="shared" si="19"/>
        <v>1.587410329810637</v>
      </c>
      <c r="X77" s="2" t="str">
        <f t="shared" si="20"/>
        <v>Not significant</v>
      </c>
      <c r="Y77" s="2">
        <v>1026</v>
      </c>
      <c r="Z77" s="2">
        <f t="shared" si="21"/>
        <v>0.009746588693957114</v>
      </c>
      <c r="AA77" s="2">
        <v>932</v>
      </c>
      <c r="AB77" s="2">
        <f t="shared" si="22"/>
        <v>0.0047210300429184554</v>
      </c>
      <c r="AC77" s="4">
        <f t="shared" si="23"/>
        <v>0.5156223175965664</v>
      </c>
    </row>
    <row r="78" spans="1:29" ht="11.25">
      <c r="A78" s="1" t="s">
        <v>22</v>
      </c>
      <c r="B78" s="1" t="s">
        <v>68</v>
      </c>
      <c r="C78" s="1" t="str">
        <f t="shared" si="15"/>
        <v>Outer London - Moderate</v>
      </c>
      <c r="D78" s="7">
        <v>6.4</v>
      </c>
      <c r="E78" s="3"/>
      <c r="F78" s="3"/>
      <c r="G78" s="3">
        <v>6</v>
      </c>
      <c r="H78" s="3">
        <v>3</v>
      </c>
      <c r="I78" s="3">
        <v>2</v>
      </c>
      <c r="J78" s="3">
        <v>2</v>
      </c>
      <c r="K78" s="3">
        <v>2</v>
      </c>
      <c r="L78" s="3">
        <v>2</v>
      </c>
      <c r="M78" s="3">
        <v>3</v>
      </c>
      <c r="N78" s="3">
        <v>2</v>
      </c>
      <c r="O78" s="3">
        <v>4</v>
      </c>
      <c r="P78" s="3">
        <v>2</v>
      </c>
      <c r="Q78" s="3">
        <v>2</v>
      </c>
      <c r="R78" s="3">
        <v>4</v>
      </c>
      <c r="S78" s="7">
        <f t="shared" si="16"/>
        <v>2.8</v>
      </c>
      <c r="T78" s="4">
        <f t="shared" si="17"/>
        <v>0.5625</v>
      </c>
      <c r="U78" s="2" t="s">
        <v>40</v>
      </c>
      <c r="V78" s="6">
        <f t="shared" si="18"/>
        <v>3.6808113157192417</v>
      </c>
      <c r="W78" s="2">
        <f t="shared" si="19"/>
        <v>1.0538825646750962</v>
      </c>
      <c r="X78" s="2" t="str">
        <f t="shared" si="20"/>
        <v>Not significant</v>
      </c>
      <c r="Y78" s="2">
        <v>437</v>
      </c>
      <c r="Z78" s="2">
        <f t="shared" si="21"/>
        <v>0.014645308924485127</v>
      </c>
      <c r="AA78" s="2">
        <v>380</v>
      </c>
      <c r="AB78" s="2">
        <f t="shared" si="22"/>
        <v>0.007368421052631579</v>
      </c>
      <c r="AC78" s="4">
        <f t="shared" si="23"/>
        <v>0.496875</v>
      </c>
    </row>
    <row r="79" spans="1:29" ht="11.25">
      <c r="A79" s="1" t="s">
        <v>71</v>
      </c>
      <c r="B79" s="1" t="s">
        <v>61</v>
      </c>
      <c r="C79" s="1" t="str">
        <f t="shared" si="15"/>
        <v>Inner London - Low</v>
      </c>
      <c r="D79" s="7">
        <v>14.2</v>
      </c>
      <c r="E79" s="3"/>
      <c r="F79" s="3"/>
      <c r="G79" s="3">
        <v>11</v>
      </c>
      <c r="H79" s="3">
        <v>9</v>
      </c>
      <c r="I79" s="3">
        <v>12</v>
      </c>
      <c r="J79" s="3">
        <v>13</v>
      </c>
      <c r="K79" s="3">
        <v>5</v>
      </c>
      <c r="L79" s="3">
        <v>20</v>
      </c>
      <c r="M79" s="3">
        <v>15</v>
      </c>
      <c r="N79" s="3">
        <v>4</v>
      </c>
      <c r="O79" s="3">
        <v>6</v>
      </c>
      <c r="P79" s="3">
        <v>9</v>
      </c>
      <c r="Q79" s="3">
        <v>6</v>
      </c>
      <c r="R79" s="3">
        <v>6</v>
      </c>
      <c r="S79" s="7">
        <f t="shared" si="16"/>
        <v>6.2</v>
      </c>
      <c r="T79" s="4">
        <f t="shared" si="17"/>
        <v>0.5633802816901408</v>
      </c>
      <c r="U79" s="2" t="s">
        <v>41</v>
      </c>
      <c r="V79" s="6">
        <f t="shared" si="18"/>
        <v>8.166800106752067</v>
      </c>
      <c r="W79" s="2">
        <f t="shared" si="19"/>
        <v>2.368309870056538</v>
      </c>
      <c r="X79" s="2" t="str">
        <f t="shared" si="20"/>
        <v>Not significant</v>
      </c>
      <c r="Y79" s="2">
        <v>664</v>
      </c>
      <c r="Z79" s="2">
        <f t="shared" si="21"/>
        <v>0.021385542168674696</v>
      </c>
      <c r="AA79" s="2">
        <v>526</v>
      </c>
      <c r="AB79" s="2">
        <f t="shared" si="22"/>
        <v>0.011787072243346007</v>
      </c>
      <c r="AC79" s="4">
        <f t="shared" si="23"/>
        <v>0.4488298612970599</v>
      </c>
    </row>
    <row r="80" spans="1:29" ht="11.25">
      <c r="A80" s="1" t="s">
        <v>20</v>
      </c>
      <c r="B80" s="1" t="s">
        <v>68</v>
      </c>
      <c r="C80" s="1" t="str">
        <f t="shared" si="15"/>
        <v>Outer London - Moderate</v>
      </c>
      <c r="D80" s="7">
        <v>7.8</v>
      </c>
      <c r="E80" s="3"/>
      <c r="F80" s="3"/>
      <c r="G80" s="3">
        <v>7</v>
      </c>
      <c r="H80" s="3">
        <v>9</v>
      </c>
      <c r="I80" s="3">
        <v>7</v>
      </c>
      <c r="J80" s="3">
        <v>5</v>
      </c>
      <c r="K80" s="3">
        <v>10</v>
      </c>
      <c r="L80" s="3">
        <v>6</v>
      </c>
      <c r="M80" s="3">
        <v>9</v>
      </c>
      <c r="N80" s="3">
        <v>3</v>
      </c>
      <c r="O80" s="3">
        <v>2</v>
      </c>
      <c r="P80" s="3">
        <v>4</v>
      </c>
      <c r="Q80" s="3">
        <v>2</v>
      </c>
      <c r="R80" s="3">
        <v>4</v>
      </c>
      <c r="S80" s="7">
        <f t="shared" si="16"/>
        <v>3</v>
      </c>
      <c r="T80" s="4">
        <f t="shared" si="17"/>
        <v>0.6153846153846154</v>
      </c>
      <c r="U80" s="2" t="s">
        <v>40</v>
      </c>
      <c r="V80" s="6">
        <f t="shared" si="18"/>
        <v>4.485988791032826</v>
      </c>
      <c r="W80" s="2">
        <f t="shared" si="19"/>
        <v>2.4611772230563305</v>
      </c>
      <c r="X80" s="2" t="str">
        <f t="shared" si="20"/>
        <v>Not significant</v>
      </c>
      <c r="Y80" s="2">
        <v>589</v>
      </c>
      <c r="Z80" s="2">
        <f t="shared" si="21"/>
        <v>0.013242784380305602</v>
      </c>
      <c r="AA80" s="2">
        <v>687</v>
      </c>
      <c r="AB80" s="2">
        <f t="shared" si="22"/>
        <v>0.004366812227074236</v>
      </c>
      <c r="AC80" s="4">
        <f t="shared" si="23"/>
        <v>0.6702496920837532</v>
      </c>
    </row>
    <row r="81" spans="1:29" ht="11.25">
      <c r="A81" s="1" t="s">
        <v>28</v>
      </c>
      <c r="B81" s="1" t="s">
        <v>61</v>
      </c>
      <c r="C81" s="1" t="str">
        <f t="shared" si="15"/>
        <v>Inner London - Low</v>
      </c>
      <c r="D81" s="7">
        <v>7</v>
      </c>
      <c r="E81" s="3"/>
      <c r="F81" s="3"/>
      <c r="G81" s="3">
        <v>9</v>
      </c>
      <c r="H81" s="3">
        <v>5</v>
      </c>
      <c r="I81" s="3">
        <v>10</v>
      </c>
      <c r="J81" s="3">
        <v>3</v>
      </c>
      <c r="K81" s="3">
        <v>8</v>
      </c>
      <c r="L81" s="3">
        <v>4</v>
      </c>
      <c r="M81" s="3">
        <v>2</v>
      </c>
      <c r="N81" s="3">
        <v>3</v>
      </c>
      <c r="O81" s="3">
        <v>5</v>
      </c>
      <c r="P81" s="3">
        <v>1</v>
      </c>
      <c r="Q81" s="3">
        <v>2</v>
      </c>
      <c r="R81" s="3">
        <v>2</v>
      </c>
      <c r="S81" s="7">
        <f t="shared" si="16"/>
        <v>2.6</v>
      </c>
      <c r="T81" s="4">
        <f t="shared" si="17"/>
        <v>0.6285714285714287</v>
      </c>
      <c r="U81" s="2" t="s">
        <v>41</v>
      </c>
      <c r="V81" s="6">
        <f t="shared" si="18"/>
        <v>4.025887376567921</v>
      </c>
      <c r="W81" s="2">
        <f t="shared" si="19"/>
        <v>2.5251014502907148</v>
      </c>
      <c r="X81" s="2" t="str">
        <f t="shared" si="20"/>
        <v>Not significant</v>
      </c>
      <c r="Y81" s="2">
        <v>365</v>
      </c>
      <c r="Z81" s="2">
        <f t="shared" si="21"/>
        <v>0.019178082191780823</v>
      </c>
      <c r="AA81" s="2">
        <v>323</v>
      </c>
      <c r="AB81" s="2">
        <f t="shared" si="22"/>
        <v>0.00804953560371517</v>
      </c>
      <c r="AC81" s="4">
        <f t="shared" si="23"/>
        <v>0.5802742149491376</v>
      </c>
    </row>
    <row r="82" spans="1:29" ht="11.25">
      <c r="A82" s="1" t="s">
        <v>2</v>
      </c>
      <c r="B82" s="1" t="s">
        <v>68</v>
      </c>
      <c r="C82" s="1" t="str">
        <f t="shared" si="15"/>
        <v>Outer London - Moderate</v>
      </c>
      <c r="D82" s="7">
        <v>8.2</v>
      </c>
      <c r="E82" s="3"/>
      <c r="F82" s="3"/>
      <c r="G82" s="3">
        <v>2</v>
      </c>
      <c r="H82" s="3">
        <v>6</v>
      </c>
      <c r="I82" s="3">
        <v>7</v>
      </c>
      <c r="J82" s="3">
        <v>10</v>
      </c>
      <c r="K82" s="3">
        <v>11</v>
      </c>
      <c r="L82" s="3">
        <v>7</v>
      </c>
      <c r="M82" s="3">
        <v>8</v>
      </c>
      <c r="N82" s="3">
        <v>3</v>
      </c>
      <c r="O82" s="3">
        <v>3</v>
      </c>
      <c r="P82" s="3">
        <v>4</v>
      </c>
      <c r="Q82" s="3">
        <v>3</v>
      </c>
      <c r="R82" s="3">
        <v>2</v>
      </c>
      <c r="S82" s="7">
        <f t="shared" si="16"/>
        <v>3</v>
      </c>
      <c r="T82" s="4">
        <f t="shared" si="17"/>
        <v>0.6341463414634146</v>
      </c>
      <c r="U82" s="2" t="s">
        <v>40</v>
      </c>
      <c r="V82" s="6">
        <f t="shared" si="18"/>
        <v>4.716039498265278</v>
      </c>
      <c r="W82" s="2">
        <f t="shared" si="19"/>
        <v>3.1221023071262906</v>
      </c>
      <c r="X82" s="2" t="str">
        <f t="shared" si="20"/>
        <v>Not significant</v>
      </c>
      <c r="Y82" s="2">
        <v>582</v>
      </c>
      <c r="Z82" s="2">
        <f t="shared" si="21"/>
        <v>0.0140893470790378</v>
      </c>
      <c r="AA82" s="2">
        <v>543</v>
      </c>
      <c r="AB82" s="2">
        <f t="shared" si="22"/>
        <v>0.0055248618784530384</v>
      </c>
      <c r="AC82" s="4">
        <f t="shared" si="23"/>
        <v>0.607869559358577</v>
      </c>
    </row>
    <row r="83" spans="1:29" ht="11.25">
      <c r="A83" s="1" t="s">
        <v>18</v>
      </c>
      <c r="B83" s="1" t="s">
        <v>68</v>
      </c>
      <c r="C83" s="1" t="str">
        <f t="shared" si="15"/>
        <v>Outer London - Moderate</v>
      </c>
      <c r="D83" s="7">
        <v>5</v>
      </c>
      <c r="E83" s="3"/>
      <c r="F83" s="3"/>
      <c r="G83" s="3">
        <v>6</v>
      </c>
      <c r="H83" s="3">
        <v>2</v>
      </c>
      <c r="I83" s="3">
        <v>1</v>
      </c>
      <c r="J83" s="3">
        <v>5</v>
      </c>
      <c r="K83" s="3">
        <v>4</v>
      </c>
      <c r="L83" s="3">
        <v>4</v>
      </c>
      <c r="M83" s="3">
        <v>2</v>
      </c>
      <c r="N83" s="3">
        <v>2</v>
      </c>
      <c r="O83" s="3">
        <v>1</v>
      </c>
      <c r="P83" s="3">
        <v>3</v>
      </c>
      <c r="Q83" s="3">
        <v>0</v>
      </c>
      <c r="R83" s="3">
        <v>3</v>
      </c>
      <c r="S83" s="7">
        <f t="shared" si="16"/>
        <v>1.8</v>
      </c>
      <c r="T83" s="4">
        <f t="shared" si="17"/>
        <v>0.64</v>
      </c>
      <c r="U83" s="2" t="s">
        <v>40</v>
      </c>
      <c r="V83" s="6">
        <f t="shared" si="18"/>
        <v>2.8756338404056576</v>
      </c>
      <c r="W83" s="2">
        <f t="shared" si="19"/>
        <v>2.0117098052765483</v>
      </c>
      <c r="X83" s="2" t="str">
        <f t="shared" si="20"/>
        <v>Not significant</v>
      </c>
      <c r="Y83" s="2">
        <v>417</v>
      </c>
      <c r="Z83" s="2">
        <f t="shared" si="21"/>
        <v>0.011990407673860911</v>
      </c>
      <c r="AA83" s="2">
        <v>363</v>
      </c>
      <c r="AB83" s="2">
        <f t="shared" si="22"/>
        <v>0.0049586776859504135</v>
      </c>
      <c r="AC83" s="4">
        <f t="shared" si="23"/>
        <v>0.5864462809917355</v>
      </c>
    </row>
    <row r="84" spans="1:29" ht="11.25">
      <c r="A84" s="1" t="s">
        <v>8</v>
      </c>
      <c r="B84" s="1" t="s">
        <v>68</v>
      </c>
      <c r="C84" s="1" t="str">
        <f t="shared" si="15"/>
        <v>Outer London - Moderate</v>
      </c>
      <c r="D84" s="7">
        <v>9.2</v>
      </c>
      <c r="E84" s="3"/>
      <c r="F84" s="3"/>
      <c r="G84" s="3">
        <v>7</v>
      </c>
      <c r="H84" s="3">
        <v>10</v>
      </c>
      <c r="I84" s="3">
        <v>8</v>
      </c>
      <c r="J84" s="3">
        <v>13</v>
      </c>
      <c r="K84" s="3">
        <v>8</v>
      </c>
      <c r="L84" s="3">
        <v>12</v>
      </c>
      <c r="M84" s="3">
        <v>8</v>
      </c>
      <c r="N84" s="3">
        <v>5</v>
      </c>
      <c r="O84" s="3">
        <v>2</v>
      </c>
      <c r="P84" s="3">
        <v>3</v>
      </c>
      <c r="Q84" s="3">
        <v>2</v>
      </c>
      <c r="R84" s="3">
        <v>4</v>
      </c>
      <c r="S84" s="7">
        <f t="shared" si="16"/>
        <v>3.2</v>
      </c>
      <c r="T84" s="4">
        <f t="shared" si="17"/>
        <v>0.6521739130434782</v>
      </c>
      <c r="U84" s="2" t="s">
        <v>40</v>
      </c>
      <c r="V84" s="6">
        <f t="shared" si="18"/>
        <v>5.291166266346409</v>
      </c>
      <c r="W84" s="2">
        <f t="shared" si="19"/>
        <v>4.132336930440815</v>
      </c>
      <c r="X84" s="2" t="str">
        <f t="shared" si="20"/>
        <v>Significant</v>
      </c>
      <c r="Y84" s="2">
        <v>677</v>
      </c>
      <c r="Z84" s="2">
        <f t="shared" si="21"/>
        <v>0.013589364844903987</v>
      </c>
      <c r="AA84" s="2">
        <v>670</v>
      </c>
      <c r="AB84" s="2">
        <f t="shared" si="22"/>
        <v>0.004776119402985075</v>
      </c>
      <c r="AC84" s="4">
        <f t="shared" si="23"/>
        <v>0.6485399091499027</v>
      </c>
    </row>
    <row r="85" spans="1:29" ht="11.25">
      <c r="A85" s="1" t="s">
        <v>15</v>
      </c>
      <c r="B85" s="1" t="s">
        <v>61</v>
      </c>
      <c r="C85" s="1" t="str">
        <f t="shared" si="15"/>
        <v>Inner London - High</v>
      </c>
      <c r="D85" s="7">
        <v>8.6</v>
      </c>
      <c r="E85" s="3"/>
      <c r="F85" s="3"/>
      <c r="G85" s="3">
        <v>10</v>
      </c>
      <c r="H85" s="3">
        <v>2</v>
      </c>
      <c r="I85" s="3">
        <v>4</v>
      </c>
      <c r="J85" s="3">
        <v>2</v>
      </c>
      <c r="K85" s="3">
        <v>7</v>
      </c>
      <c r="L85" s="3">
        <v>4</v>
      </c>
      <c r="M85" s="3">
        <v>3</v>
      </c>
      <c r="N85" s="3">
        <v>2</v>
      </c>
      <c r="O85" s="3">
        <v>4</v>
      </c>
      <c r="P85" s="3">
        <v>1</v>
      </c>
      <c r="Q85" s="3">
        <v>3</v>
      </c>
      <c r="R85" s="3">
        <v>1</v>
      </c>
      <c r="S85" s="7">
        <f t="shared" si="16"/>
        <v>2.2</v>
      </c>
      <c r="T85" s="4">
        <f t="shared" si="17"/>
        <v>0.7441860465116279</v>
      </c>
      <c r="U85" s="2" t="s">
        <v>42</v>
      </c>
      <c r="V85" s="6">
        <f t="shared" si="18"/>
        <v>4.946090205497731</v>
      </c>
      <c r="W85" s="2">
        <f t="shared" si="19"/>
        <v>7.6232044942776245</v>
      </c>
      <c r="X85" s="2" t="str">
        <f t="shared" si="20"/>
        <v>Significant</v>
      </c>
      <c r="Y85" s="2">
        <v>300</v>
      </c>
      <c r="Z85" s="2">
        <f t="shared" si="21"/>
        <v>0.028666666666666667</v>
      </c>
      <c r="AA85" s="2">
        <v>254</v>
      </c>
      <c r="AB85" s="2">
        <f t="shared" si="22"/>
        <v>0.008661417322834646</v>
      </c>
      <c r="AC85" s="4">
        <f t="shared" si="23"/>
        <v>0.6978575352499542</v>
      </c>
    </row>
    <row r="86" spans="1:29" ht="11.25">
      <c r="A86" s="1" t="s">
        <v>29</v>
      </c>
      <c r="B86" s="1" t="s">
        <v>68</v>
      </c>
      <c r="C86" s="1" t="str">
        <f t="shared" si="15"/>
        <v>Outer London - High</v>
      </c>
      <c r="D86" s="7">
        <v>6.4</v>
      </c>
      <c r="E86" s="3"/>
      <c r="F86" s="3"/>
      <c r="G86" s="3">
        <v>3</v>
      </c>
      <c r="H86" s="3">
        <v>4</v>
      </c>
      <c r="I86" s="3">
        <v>3</v>
      </c>
      <c r="J86" s="3">
        <v>3</v>
      </c>
      <c r="K86" s="3">
        <v>5</v>
      </c>
      <c r="L86" s="3">
        <v>2</v>
      </c>
      <c r="M86" s="3">
        <v>2</v>
      </c>
      <c r="N86" s="3">
        <v>1</v>
      </c>
      <c r="O86" s="3">
        <v>2</v>
      </c>
      <c r="P86" s="3">
        <v>1</v>
      </c>
      <c r="Q86" s="3">
        <v>1</v>
      </c>
      <c r="R86" s="3">
        <v>2</v>
      </c>
      <c r="S86" s="7">
        <f t="shared" si="16"/>
        <v>1.4</v>
      </c>
      <c r="T86" s="4">
        <f t="shared" si="17"/>
        <v>0.78125</v>
      </c>
      <c r="U86" s="2" t="s">
        <v>42</v>
      </c>
      <c r="V86" s="6">
        <f t="shared" si="18"/>
        <v>3.6808113157192417</v>
      </c>
      <c r="W86" s="2">
        <f t="shared" si="19"/>
        <v>7.066513075115931</v>
      </c>
      <c r="X86" s="2" t="str">
        <f t="shared" si="20"/>
        <v>Significant</v>
      </c>
      <c r="Y86" s="2">
        <v>623</v>
      </c>
      <c r="Z86" s="2">
        <f t="shared" si="21"/>
        <v>0.010272873194221509</v>
      </c>
      <c r="AA86" s="2">
        <v>560</v>
      </c>
      <c r="AB86" s="2">
        <f t="shared" si="22"/>
        <v>0.0025</v>
      </c>
      <c r="AC86" s="4">
        <f t="shared" si="23"/>
        <v>0.756640625</v>
      </c>
    </row>
    <row r="87" spans="1:22" ht="11.25">
      <c r="A87" s="1" t="s">
        <v>72</v>
      </c>
      <c r="D87" s="7">
        <v>249.8</v>
      </c>
      <c r="E87" s="5">
        <v>298</v>
      </c>
      <c r="F87" s="3">
        <v>280</v>
      </c>
      <c r="G87" s="3">
        <v>272</v>
      </c>
      <c r="H87" s="3">
        <v>216</v>
      </c>
      <c r="I87" s="3">
        <v>214</v>
      </c>
      <c r="J87" s="3">
        <v>231</v>
      </c>
      <c r="K87" s="3">
        <v>222</v>
      </c>
      <c r="L87" s="3">
        <v>204</v>
      </c>
      <c r="M87" s="3">
        <v>184</v>
      </c>
      <c r="N87" s="3">
        <v>126</v>
      </c>
      <c r="O87" s="3">
        <v>159</v>
      </c>
      <c r="P87" s="3">
        <v>134</v>
      </c>
      <c r="Q87" s="3">
        <v>132</v>
      </c>
      <c r="R87" s="3">
        <v>127</v>
      </c>
      <c r="S87" s="7">
        <f>AVERAGE(M87:R87)</f>
        <v>143.66666666666666</v>
      </c>
      <c r="T87" s="4">
        <f t="shared" si="17"/>
        <v>0.4248732319188685</v>
      </c>
      <c r="V87" s="6"/>
    </row>
    <row r="88" spans="1:18" ht="11.25">
      <c r="A88" s="1" t="s">
        <v>37</v>
      </c>
      <c r="F88" s="4">
        <f aca="true" t="shared" si="24" ref="F88:R88">(E87-F87)/E87</f>
        <v>0.06040268456375839</v>
      </c>
      <c r="G88" s="4">
        <f t="shared" si="24"/>
        <v>0.02857142857142857</v>
      </c>
      <c r="H88" s="4">
        <f t="shared" si="24"/>
        <v>0.20588235294117646</v>
      </c>
      <c r="I88" s="4">
        <f t="shared" si="24"/>
        <v>0.009259259259259259</v>
      </c>
      <c r="J88" s="4">
        <f t="shared" si="24"/>
        <v>-0.0794392523364486</v>
      </c>
      <c r="K88" s="4">
        <f t="shared" si="24"/>
        <v>0.03896103896103896</v>
      </c>
      <c r="L88" s="4">
        <f t="shared" si="24"/>
        <v>0.08108108108108109</v>
      </c>
      <c r="M88" s="4">
        <f t="shared" si="24"/>
        <v>0.09803921568627451</v>
      </c>
      <c r="N88" s="4">
        <f t="shared" si="24"/>
        <v>0.31521739130434784</v>
      </c>
      <c r="O88" s="4">
        <f t="shared" si="24"/>
        <v>-0.2619047619047619</v>
      </c>
      <c r="P88" s="4">
        <f t="shared" si="24"/>
        <v>0.15723270440251572</v>
      </c>
      <c r="Q88" s="4">
        <f t="shared" si="24"/>
        <v>0.014925373134328358</v>
      </c>
      <c r="R88" s="4">
        <f t="shared" si="24"/>
        <v>0.03787878787878788</v>
      </c>
    </row>
    <row r="89" spans="1:24" ht="11.25">
      <c r="A89" s="1" t="s">
        <v>41</v>
      </c>
      <c r="D89" s="2">
        <f>SUMIF($U$54:$U$86,$A89,D$54:D$86)</f>
        <v>105.2</v>
      </c>
      <c r="F89" s="4"/>
      <c r="G89" s="2">
        <f aca="true" t="shared" si="25" ref="G89:R91">SUMIF($U$54:$U$86,$A89,G$54:G$86)</f>
        <v>121</v>
      </c>
      <c r="H89" s="2">
        <f t="shared" si="25"/>
        <v>106</v>
      </c>
      <c r="I89" s="2">
        <f t="shared" si="25"/>
        <v>104</v>
      </c>
      <c r="J89" s="2">
        <f t="shared" si="25"/>
        <v>112</v>
      </c>
      <c r="K89" s="2">
        <f t="shared" si="25"/>
        <v>97</v>
      </c>
      <c r="L89" s="2">
        <f t="shared" si="25"/>
        <v>89</v>
      </c>
      <c r="M89" s="2">
        <f t="shared" si="25"/>
        <v>80</v>
      </c>
      <c r="N89" s="2">
        <f t="shared" si="25"/>
        <v>57</v>
      </c>
      <c r="O89" s="2">
        <f t="shared" si="25"/>
        <v>80</v>
      </c>
      <c r="P89" s="2">
        <f t="shared" si="25"/>
        <v>61</v>
      </c>
      <c r="Q89" s="2">
        <f t="shared" si="25"/>
        <v>55</v>
      </c>
      <c r="R89" s="2">
        <f t="shared" si="25"/>
        <v>51</v>
      </c>
      <c r="S89" s="7">
        <f>AVERAGE(N89:R89)</f>
        <v>60.8</v>
      </c>
      <c r="T89" s="4">
        <f>(D89-S89)/D89</f>
        <v>0.42205323193916355</v>
      </c>
      <c r="U89" s="2" t="s">
        <v>41</v>
      </c>
      <c r="V89" s="6">
        <f>D89*(1-$T$87)</f>
        <v>60.503336002135036</v>
      </c>
      <c r="W89" s="2">
        <f>((S89-V89)^2)/V89*5</f>
        <v>0.007273113636751857</v>
      </c>
      <c r="X89" s="2" t="str">
        <f>IF(W89&gt;3.84,"Significant","Not significant")</f>
        <v>Not significant</v>
      </c>
    </row>
    <row r="90" spans="1:24" ht="11.25">
      <c r="A90" s="1" t="s">
        <v>40</v>
      </c>
      <c r="D90" s="2">
        <f>SUMIF($U$54:$U$86,$A90,D$54:D$86)</f>
        <v>65</v>
      </c>
      <c r="F90" s="4"/>
      <c r="G90" s="2">
        <f t="shared" si="25"/>
        <v>63</v>
      </c>
      <c r="H90" s="2">
        <f t="shared" si="25"/>
        <v>57</v>
      </c>
      <c r="I90" s="2">
        <f t="shared" si="25"/>
        <v>53</v>
      </c>
      <c r="J90" s="2">
        <f t="shared" si="25"/>
        <v>62</v>
      </c>
      <c r="K90" s="2">
        <f t="shared" si="25"/>
        <v>60</v>
      </c>
      <c r="L90" s="2">
        <f t="shared" si="25"/>
        <v>60</v>
      </c>
      <c r="M90" s="2">
        <f t="shared" si="25"/>
        <v>43</v>
      </c>
      <c r="N90" s="2">
        <f t="shared" si="25"/>
        <v>25</v>
      </c>
      <c r="O90" s="2">
        <f t="shared" si="25"/>
        <v>33</v>
      </c>
      <c r="P90" s="2">
        <f t="shared" si="25"/>
        <v>31</v>
      </c>
      <c r="Q90" s="2">
        <f t="shared" si="25"/>
        <v>31</v>
      </c>
      <c r="R90" s="2">
        <f t="shared" si="25"/>
        <v>31</v>
      </c>
      <c r="S90" s="7">
        <f>AVERAGE(N90:R90)</f>
        <v>30.2</v>
      </c>
      <c r="T90" s="4">
        <f>(D90-S90)/D90</f>
        <v>0.5353846153846153</v>
      </c>
      <c r="U90" s="2" t="s">
        <v>40</v>
      </c>
      <c r="V90" s="6">
        <f>D90*(1-$T$87)</f>
        <v>37.38323992527355</v>
      </c>
      <c r="W90" s="2">
        <f>((S90-V90)^2)/V90*5</f>
        <v>6.901346155013126</v>
      </c>
      <c r="X90" s="2" t="str">
        <f>IF(W90&gt;3.84,"Significant","Not significant")</f>
        <v>Significant</v>
      </c>
    </row>
    <row r="91" spans="1:24" ht="11.25">
      <c r="A91" s="1" t="s">
        <v>42</v>
      </c>
      <c r="D91" s="2">
        <f>SUMIF($U$54:$U$86,$A91,D$54:D$86)</f>
        <v>79.6</v>
      </c>
      <c r="F91" s="4"/>
      <c r="G91" s="2">
        <f t="shared" si="25"/>
        <v>88</v>
      </c>
      <c r="H91" s="2">
        <f t="shared" si="25"/>
        <v>53</v>
      </c>
      <c r="I91" s="2">
        <f t="shared" si="25"/>
        <v>57</v>
      </c>
      <c r="J91" s="2">
        <f t="shared" si="25"/>
        <v>57</v>
      </c>
      <c r="K91" s="2">
        <f t="shared" si="25"/>
        <v>65</v>
      </c>
      <c r="L91" s="2">
        <f t="shared" si="25"/>
        <v>55</v>
      </c>
      <c r="M91" s="2">
        <f t="shared" si="25"/>
        <v>61</v>
      </c>
      <c r="N91" s="2">
        <f t="shared" si="25"/>
        <v>44</v>
      </c>
      <c r="O91" s="2">
        <f t="shared" si="25"/>
        <v>46</v>
      </c>
      <c r="P91" s="2">
        <f t="shared" si="25"/>
        <v>42</v>
      </c>
      <c r="Q91" s="2">
        <f t="shared" si="25"/>
        <v>46</v>
      </c>
      <c r="R91" s="2">
        <f t="shared" si="25"/>
        <v>45</v>
      </c>
      <c r="S91" s="7">
        <f>AVERAGE(N91:R91)</f>
        <v>44.6</v>
      </c>
      <c r="T91" s="4">
        <f>(D91-S91)/D91</f>
        <v>0.4396984924623115</v>
      </c>
      <c r="U91" s="2" t="s">
        <v>42</v>
      </c>
      <c r="V91" s="6">
        <f>D91*(1-$T$87)</f>
        <v>45.780090739258064</v>
      </c>
      <c r="W91" s="2">
        <f>((S91-V91)^2)/V91*5</f>
        <v>0.15209822986309904</v>
      </c>
      <c r="X91" s="2" t="str">
        <f>IF(W91&gt;3.84,"Significant","Not significant")</f>
        <v>Not significant</v>
      </c>
    </row>
    <row r="92" spans="6:22" ht="11.25">
      <c r="F92" s="4"/>
      <c r="T92" s="4"/>
      <c r="V92" s="6"/>
    </row>
    <row r="93" spans="1:22" ht="11.25">
      <c r="A93" s="1" t="s">
        <v>69</v>
      </c>
      <c r="D93" s="2">
        <f>SUM(D94:D96)</f>
        <v>74.6</v>
      </c>
      <c r="F93" s="4"/>
      <c r="G93" s="2">
        <f aca="true" t="shared" si="26" ref="G93:R93">SUM(G94:G96)</f>
        <v>63</v>
      </c>
      <c r="H93" s="2">
        <f t="shared" si="26"/>
        <v>50</v>
      </c>
      <c r="I93" s="2">
        <f t="shared" si="26"/>
        <v>56</v>
      </c>
      <c r="J93" s="2">
        <f t="shared" si="26"/>
        <v>57</v>
      </c>
      <c r="K93" s="2">
        <f t="shared" si="26"/>
        <v>51</v>
      </c>
      <c r="L93" s="2">
        <f t="shared" si="26"/>
        <v>68</v>
      </c>
      <c r="M93" s="2">
        <f t="shared" si="26"/>
        <v>47</v>
      </c>
      <c r="N93" s="2">
        <f t="shared" si="26"/>
        <v>38</v>
      </c>
      <c r="O93" s="2">
        <f t="shared" si="26"/>
        <v>47</v>
      </c>
      <c r="P93" s="2">
        <f t="shared" si="26"/>
        <v>40</v>
      </c>
      <c r="Q93" s="2">
        <f t="shared" si="26"/>
        <v>39</v>
      </c>
      <c r="R93" s="2">
        <f t="shared" si="26"/>
        <v>45</v>
      </c>
      <c r="S93" s="7">
        <f>AVERAGE(N93:R93)</f>
        <v>41.8</v>
      </c>
      <c r="T93" s="4">
        <f>(D93-S93)/D93</f>
        <v>0.43967828418230565</v>
      </c>
      <c r="V93" s="6"/>
    </row>
    <row r="94" spans="1:24" ht="11.25">
      <c r="A94" s="1" t="s">
        <v>62</v>
      </c>
      <c r="D94" s="2">
        <f>SUMIF($C$54:$C$86,$A94,D$54:D$86)</f>
        <v>24.2</v>
      </c>
      <c r="F94" s="4"/>
      <c r="G94" s="2">
        <f aca="true" t="shared" si="27" ref="G94:R96">SUMIF($C$54:$C$86,$A94,G$54:G$86)</f>
        <v>21</v>
      </c>
      <c r="H94" s="2">
        <f t="shared" si="27"/>
        <v>17</v>
      </c>
      <c r="I94" s="2">
        <f t="shared" si="27"/>
        <v>23</v>
      </c>
      <c r="J94" s="2">
        <f t="shared" si="27"/>
        <v>17</v>
      </c>
      <c r="K94" s="2">
        <f t="shared" si="27"/>
        <v>15</v>
      </c>
      <c r="L94" s="2">
        <f t="shared" si="27"/>
        <v>26</v>
      </c>
      <c r="M94" s="2">
        <f t="shared" si="27"/>
        <v>20</v>
      </c>
      <c r="N94" s="2">
        <f t="shared" si="27"/>
        <v>8</v>
      </c>
      <c r="O94" s="2">
        <f t="shared" si="27"/>
        <v>11</v>
      </c>
      <c r="P94" s="2">
        <f t="shared" si="27"/>
        <v>13</v>
      </c>
      <c r="Q94" s="2">
        <f t="shared" si="27"/>
        <v>9</v>
      </c>
      <c r="R94" s="2">
        <f t="shared" si="27"/>
        <v>12</v>
      </c>
      <c r="S94" s="7">
        <f>AVERAGE(N94:R94)</f>
        <v>10.6</v>
      </c>
      <c r="T94" s="4">
        <f>(D94-S94)/D94</f>
        <v>0.5619834710743802</v>
      </c>
      <c r="U94" s="2" t="s">
        <v>41</v>
      </c>
      <c r="V94" s="6">
        <f>D94*(1-$T$93)</f>
        <v>13.559785522788202</v>
      </c>
      <c r="W94" s="2">
        <f>((S94-V94)^2)/V94*5</f>
        <v>3.230261395427037</v>
      </c>
      <c r="X94" s="2" t="str">
        <f>IF(W94&gt;3.84,"Significant","Not significant")</f>
        <v>Not significant</v>
      </c>
    </row>
    <row r="95" spans="1:24" ht="11.25">
      <c r="A95" s="1" t="s">
        <v>63</v>
      </c>
      <c r="D95" s="2">
        <f>SUMIF($C$54:$C$86,$A95,D$54:D$86)</f>
        <v>11</v>
      </c>
      <c r="F95" s="4"/>
      <c r="G95" s="2">
        <f t="shared" si="27"/>
        <v>13</v>
      </c>
      <c r="H95" s="2">
        <f t="shared" si="27"/>
        <v>4</v>
      </c>
      <c r="I95" s="2">
        <f t="shared" si="27"/>
        <v>8</v>
      </c>
      <c r="J95" s="2">
        <f t="shared" si="27"/>
        <v>10</v>
      </c>
      <c r="K95" s="2">
        <f t="shared" si="27"/>
        <v>10</v>
      </c>
      <c r="L95" s="2">
        <f t="shared" si="27"/>
        <v>12</v>
      </c>
      <c r="M95" s="2">
        <f t="shared" si="27"/>
        <v>2</v>
      </c>
      <c r="N95" s="2">
        <f t="shared" si="27"/>
        <v>2</v>
      </c>
      <c r="O95" s="2">
        <f t="shared" si="27"/>
        <v>10</v>
      </c>
      <c r="P95" s="2">
        <f t="shared" si="27"/>
        <v>6</v>
      </c>
      <c r="Q95" s="2">
        <f t="shared" si="27"/>
        <v>7</v>
      </c>
      <c r="R95" s="2">
        <f t="shared" si="27"/>
        <v>9</v>
      </c>
      <c r="S95" s="7">
        <f>AVERAGE(N95:R95)</f>
        <v>6.8</v>
      </c>
      <c r="T95" s="4">
        <f>(D95-S95)/D95</f>
        <v>0.38181818181818183</v>
      </c>
      <c r="U95" s="2" t="s">
        <v>40</v>
      </c>
      <c r="V95" s="6">
        <f>D95*(1-$T$93)</f>
        <v>6.1635388739946375</v>
      </c>
      <c r="W95" s="2">
        <f>((S95-V95)^2)/V95*5</f>
        <v>0.32861216031681845</v>
      </c>
      <c r="X95" s="2" t="str">
        <f>IF(W95&gt;3.84,"Significant","Not significant")</f>
        <v>Not significant</v>
      </c>
    </row>
    <row r="96" spans="1:24" ht="11.25">
      <c r="A96" s="1" t="s">
        <v>64</v>
      </c>
      <c r="D96" s="2">
        <f>SUMIF($C$54:$C$86,$A96,D$54:D$86)</f>
        <v>39.4</v>
      </c>
      <c r="F96" s="4"/>
      <c r="G96" s="2">
        <f t="shared" si="27"/>
        <v>29</v>
      </c>
      <c r="H96" s="2">
        <f t="shared" si="27"/>
        <v>29</v>
      </c>
      <c r="I96" s="2">
        <f t="shared" si="27"/>
        <v>25</v>
      </c>
      <c r="J96" s="2">
        <f t="shared" si="27"/>
        <v>30</v>
      </c>
      <c r="K96" s="2">
        <f t="shared" si="27"/>
        <v>26</v>
      </c>
      <c r="L96" s="2">
        <f t="shared" si="27"/>
        <v>30</v>
      </c>
      <c r="M96" s="2">
        <f t="shared" si="27"/>
        <v>25</v>
      </c>
      <c r="N96" s="2">
        <f t="shared" si="27"/>
        <v>28</v>
      </c>
      <c r="O96" s="2">
        <f t="shared" si="27"/>
        <v>26</v>
      </c>
      <c r="P96" s="2">
        <f t="shared" si="27"/>
        <v>21</v>
      </c>
      <c r="Q96" s="2">
        <f t="shared" si="27"/>
        <v>23</v>
      </c>
      <c r="R96" s="2">
        <f t="shared" si="27"/>
        <v>24</v>
      </c>
      <c r="S96" s="7">
        <f>AVERAGE(N96:R96)</f>
        <v>24.4</v>
      </c>
      <c r="T96" s="4">
        <f>(D96-S96)/D96</f>
        <v>0.3807106598984772</v>
      </c>
      <c r="U96" s="2" t="s">
        <v>42</v>
      </c>
      <c r="V96" s="6">
        <f>D96*(1-$T$93)</f>
        <v>22.076675603217154</v>
      </c>
      <c r="W96" s="2">
        <f>((S96-V96)^2)/V96*5</f>
        <v>1.2225201723532506</v>
      </c>
      <c r="X96" s="2" t="str">
        <f>IF(W96&gt;3.84,"Significant","Not significant")</f>
        <v>Not significant</v>
      </c>
    </row>
    <row r="97" spans="6:22" ht="11.25">
      <c r="F97" s="4"/>
      <c r="T97" s="4"/>
      <c r="V97" s="6"/>
    </row>
    <row r="98" spans="1:22" ht="11.25">
      <c r="A98" s="1" t="s">
        <v>70</v>
      </c>
      <c r="D98" s="2">
        <f>SUM(D99:D101)</f>
        <v>175.2</v>
      </c>
      <c r="F98" s="4"/>
      <c r="G98" s="2">
        <f aca="true" t="shared" si="28" ref="G98:R98">SUM(G99:G101)</f>
        <v>209</v>
      </c>
      <c r="H98" s="2">
        <f t="shared" si="28"/>
        <v>166</v>
      </c>
      <c r="I98" s="2">
        <f t="shared" si="28"/>
        <v>158</v>
      </c>
      <c r="J98" s="2">
        <f t="shared" si="28"/>
        <v>174</v>
      </c>
      <c r="K98" s="2">
        <f t="shared" si="28"/>
        <v>171</v>
      </c>
      <c r="L98" s="2">
        <f t="shared" si="28"/>
        <v>136</v>
      </c>
      <c r="M98" s="2">
        <f t="shared" si="28"/>
        <v>137</v>
      </c>
      <c r="N98" s="2">
        <f t="shared" si="28"/>
        <v>88</v>
      </c>
      <c r="O98" s="2">
        <f t="shared" si="28"/>
        <v>112</v>
      </c>
      <c r="P98" s="2">
        <f t="shared" si="28"/>
        <v>94</v>
      </c>
      <c r="Q98" s="2">
        <f t="shared" si="28"/>
        <v>93</v>
      </c>
      <c r="R98" s="2">
        <f t="shared" si="28"/>
        <v>82</v>
      </c>
      <c r="S98" s="7">
        <f>AVERAGE(N98:R98)</f>
        <v>93.8</v>
      </c>
      <c r="T98" s="4">
        <f>(D98-S98)/D98</f>
        <v>0.4646118721461187</v>
      </c>
      <c r="V98" s="6"/>
    </row>
    <row r="99" spans="1:24" ht="11.25">
      <c r="A99" s="1" t="s">
        <v>65</v>
      </c>
      <c r="D99" s="2">
        <f>SUMIF($C$54:$C$86,$A99,D$54:D$86)</f>
        <v>81</v>
      </c>
      <c r="F99" s="4"/>
      <c r="G99" s="2">
        <f aca="true" t="shared" si="29" ref="G99:R101">SUMIF($C$54:$C$86,$A99,G$54:G$86)</f>
        <v>100</v>
      </c>
      <c r="H99" s="2">
        <f t="shared" si="29"/>
        <v>89</v>
      </c>
      <c r="I99" s="2">
        <f t="shared" si="29"/>
        <v>81</v>
      </c>
      <c r="J99" s="2">
        <f t="shared" si="29"/>
        <v>95</v>
      </c>
      <c r="K99" s="2">
        <f t="shared" si="29"/>
        <v>82</v>
      </c>
      <c r="L99" s="2">
        <f t="shared" si="29"/>
        <v>63</v>
      </c>
      <c r="M99" s="2">
        <f t="shared" si="29"/>
        <v>60</v>
      </c>
      <c r="N99" s="2">
        <f t="shared" si="29"/>
        <v>49</v>
      </c>
      <c r="O99" s="2">
        <f t="shared" si="29"/>
        <v>69</v>
      </c>
      <c r="P99" s="2">
        <f t="shared" si="29"/>
        <v>48</v>
      </c>
      <c r="Q99" s="2">
        <f t="shared" si="29"/>
        <v>46</v>
      </c>
      <c r="R99" s="2">
        <f t="shared" si="29"/>
        <v>39</v>
      </c>
      <c r="S99" s="7">
        <f>AVERAGE(N99:R99)</f>
        <v>50.2</v>
      </c>
      <c r="T99" s="4">
        <f>(D99-S99)/D99</f>
        <v>0.38024691358024687</v>
      </c>
      <c r="U99" s="2" t="s">
        <v>41</v>
      </c>
      <c r="V99" s="6">
        <f>D99*(1-$T$98)</f>
        <v>43.36643835616438</v>
      </c>
      <c r="W99" s="2">
        <f>((S99-V99)^2)/V99*5</f>
        <v>5.384067323742246</v>
      </c>
      <c r="X99" s="2" t="str">
        <f>IF(W99&gt;3.84,"Significant","Not significant")</f>
        <v>Significant</v>
      </c>
    </row>
    <row r="100" spans="1:24" ht="11.25">
      <c r="A100" s="1" t="s">
        <v>66</v>
      </c>
      <c r="D100" s="2">
        <f>SUMIF($C$54:$C$86,$A100,D$54:D$86)</f>
        <v>54</v>
      </c>
      <c r="F100" s="4"/>
      <c r="G100" s="2">
        <f t="shared" si="29"/>
        <v>50</v>
      </c>
      <c r="H100" s="2">
        <f t="shared" si="29"/>
        <v>53</v>
      </c>
      <c r="I100" s="2">
        <f t="shared" si="29"/>
        <v>45</v>
      </c>
      <c r="J100" s="2">
        <f t="shared" si="29"/>
        <v>52</v>
      </c>
      <c r="K100" s="2">
        <f t="shared" si="29"/>
        <v>50</v>
      </c>
      <c r="L100" s="2">
        <f t="shared" si="29"/>
        <v>48</v>
      </c>
      <c r="M100" s="2">
        <f t="shared" si="29"/>
        <v>41</v>
      </c>
      <c r="N100" s="2">
        <f t="shared" si="29"/>
        <v>23</v>
      </c>
      <c r="O100" s="2">
        <f t="shared" si="29"/>
        <v>23</v>
      </c>
      <c r="P100" s="2">
        <f t="shared" si="29"/>
        <v>25</v>
      </c>
      <c r="Q100" s="2">
        <f t="shared" si="29"/>
        <v>24</v>
      </c>
      <c r="R100" s="2">
        <f t="shared" si="29"/>
        <v>22</v>
      </c>
      <c r="S100" s="7">
        <f>AVERAGE(N100:R100)</f>
        <v>23.4</v>
      </c>
      <c r="T100" s="4">
        <f>(D100-S100)/D100</f>
        <v>0.5666666666666667</v>
      </c>
      <c r="U100" s="2" t="s">
        <v>40</v>
      </c>
      <c r="V100" s="6">
        <f>D100*(1-$T$98)</f>
        <v>28.910958904109588</v>
      </c>
      <c r="W100" s="2">
        <f>((S100-V100)^2)/V100*5</f>
        <v>5.252449104769694</v>
      </c>
      <c r="X100" s="2" t="str">
        <f>IF(W100&gt;3.84,"Significant","Not significant")</f>
        <v>Significant</v>
      </c>
    </row>
    <row r="101" spans="1:24" ht="11.25">
      <c r="A101" s="1" t="s">
        <v>67</v>
      </c>
      <c r="D101" s="2">
        <f>SUMIF($C$54:$C$86,$A101,D$54:D$86)</f>
        <v>40.2</v>
      </c>
      <c r="F101" s="4"/>
      <c r="G101" s="2">
        <f t="shared" si="29"/>
        <v>59</v>
      </c>
      <c r="H101" s="2">
        <f t="shared" si="29"/>
        <v>24</v>
      </c>
      <c r="I101" s="2">
        <f t="shared" si="29"/>
        <v>32</v>
      </c>
      <c r="J101" s="2">
        <f t="shared" si="29"/>
        <v>27</v>
      </c>
      <c r="K101" s="2">
        <f t="shared" si="29"/>
        <v>39</v>
      </c>
      <c r="L101" s="2">
        <f t="shared" si="29"/>
        <v>25</v>
      </c>
      <c r="M101" s="2">
        <f t="shared" si="29"/>
        <v>36</v>
      </c>
      <c r="N101" s="2">
        <f t="shared" si="29"/>
        <v>16</v>
      </c>
      <c r="O101" s="2">
        <f t="shared" si="29"/>
        <v>20</v>
      </c>
      <c r="P101" s="2">
        <f t="shared" si="29"/>
        <v>21</v>
      </c>
      <c r="Q101" s="2">
        <f t="shared" si="29"/>
        <v>23</v>
      </c>
      <c r="R101" s="2">
        <f t="shared" si="29"/>
        <v>21</v>
      </c>
      <c r="S101" s="7">
        <f>AVERAGE(N101:R101)</f>
        <v>20.2</v>
      </c>
      <c r="T101" s="4">
        <f>(D101-S101)/D101</f>
        <v>0.49751243781094534</v>
      </c>
      <c r="U101" s="2" t="s">
        <v>42</v>
      </c>
      <c r="V101" s="6">
        <f>D101*(1-$T$98)</f>
        <v>21.52260273972603</v>
      </c>
      <c r="W101" s="2">
        <f>((S101-V101)^2)/V101*5</f>
        <v>0.40638161385147303</v>
      </c>
      <c r="X101" s="2" t="str">
        <f>IF(W101&gt;3.84,"Significant","Not significant")</f>
        <v>Not significant</v>
      </c>
    </row>
    <row r="102" spans="6:22" ht="11.25">
      <c r="F102" s="4"/>
      <c r="T102" s="4"/>
      <c r="V102" s="6"/>
    </row>
    <row r="103" ht="11.25">
      <c r="A103" s="8" t="s">
        <v>49</v>
      </c>
    </row>
    <row r="104" spans="1:28" ht="11.25">
      <c r="A104" s="1" t="s">
        <v>34</v>
      </c>
      <c r="D104" s="2" t="s">
        <v>36</v>
      </c>
      <c r="E104" s="2">
        <v>2001</v>
      </c>
      <c r="F104" s="2">
        <v>2002</v>
      </c>
      <c r="G104" s="2">
        <v>2003</v>
      </c>
      <c r="H104" s="2">
        <v>2004</v>
      </c>
      <c r="I104" s="2">
        <v>2005</v>
      </c>
      <c r="J104" s="2">
        <v>2006</v>
      </c>
      <c r="K104" s="2">
        <v>2007</v>
      </c>
      <c r="L104" s="2">
        <v>2008</v>
      </c>
      <c r="M104" s="2">
        <v>2009</v>
      </c>
      <c r="N104" s="2">
        <v>2010</v>
      </c>
      <c r="O104" s="2">
        <v>2011</v>
      </c>
      <c r="P104" s="2">
        <v>2012</v>
      </c>
      <c r="Q104" s="2">
        <v>2013</v>
      </c>
      <c r="R104" s="2">
        <v>2014</v>
      </c>
      <c r="S104" s="2" t="s">
        <v>80</v>
      </c>
      <c r="T104" s="2" t="s">
        <v>35</v>
      </c>
      <c r="U104" s="2" t="s">
        <v>43</v>
      </c>
      <c r="V104" s="2" t="s">
        <v>45</v>
      </c>
      <c r="W104" s="2" t="s">
        <v>44</v>
      </c>
      <c r="X104" s="2" t="s">
        <v>47</v>
      </c>
      <c r="Y104" s="2" t="s">
        <v>60</v>
      </c>
      <c r="Z104" s="2" t="s">
        <v>74</v>
      </c>
      <c r="AA104" s="2" t="s">
        <v>58</v>
      </c>
      <c r="AB104" s="2" t="s">
        <v>74</v>
      </c>
    </row>
    <row r="105" spans="1:29" ht="11.25">
      <c r="A105" s="1" t="s">
        <v>31</v>
      </c>
      <c r="B105" s="1" t="s">
        <v>61</v>
      </c>
      <c r="C105" s="1" t="str">
        <f aca="true" t="shared" si="30" ref="C105:C137">B105&amp;" London - "&amp;U105</f>
        <v>Inner London - High</v>
      </c>
      <c r="D105" s="7">
        <v>1209.2</v>
      </c>
      <c r="E105" s="3"/>
      <c r="F105" s="3"/>
      <c r="G105" s="3">
        <v>1057</v>
      </c>
      <c r="H105" s="3">
        <v>991</v>
      </c>
      <c r="I105" s="3">
        <v>1004</v>
      </c>
      <c r="J105" s="3">
        <v>916</v>
      </c>
      <c r="K105" s="3">
        <v>969</v>
      </c>
      <c r="L105" s="3">
        <v>1103</v>
      </c>
      <c r="M105" s="3">
        <v>892</v>
      </c>
      <c r="N105" s="3">
        <v>970</v>
      </c>
      <c r="O105" s="3">
        <v>945</v>
      </c>
      <c r="P105" s="3">
        <v>1195</v>
      </c>
      <c r="Q105" s="3">
        <v>1020</v>
      </c>
      <c r="R105" s="3">
        <v>1221</v>
      </c>
      <c r="S105" s="7">
        <f aca="true" t="shared" si="31" ref="S105:S137">AVERAGE(N105:R105)</f>
        <v>1070.2</v>
      </c>
      <c r="T105" s="4">
        <f aca="true" t="shared" si="32" ref="T105:T138">(D105-S105)/D105</f>
        <v>0.114952034402911</v>
      </c>
      <c r="U105" s="2" t="s">
        <v>42</v>
      </c>
      <c r="V105" s="6">
        <f aca="true" t="shared" si="33" ref="V105:V137">D105*(1-$T$138)</f>
        <v>762.7403935681784</v>
      </c>
      <c r="W105" s="2">
        <f aca="true" t="shared" si="34" ref="W105:W137">((S105-V105)^2)/V105*5</f>
        <v>619.682728123149</v>
      </c>
      <c r="X105" s="2" t="str">
        <f aca="true" t="shared" si="35" ref="X105:X137">IF(W105&gt;3.84,"Significant","Not significant")</f>
        <v>Significant</v>
      </c>
      <c r="Y105" s="2">
        <v>560</v>
      </c>
      <c r="Z105" s="2">
        <f aca="true" t="shared" si="36" ref="Z105:Z137">D105/Y105</f>
        <v>2.1592857142857143</v>
      </c>
      <c r="AA105" s="2">
        <v>562</v>
      </c>
      <c r="AB105" s="2">
        <f aca="true" t="shared" si="37" ref="AB105:AB137">S105/AA105</f>
        <v>1.9042704626334521</v>
      </c>
      <c r="AC105" s="4">
        <f aca="true" t="shared" si="38" ref="AC105:AC137">(Z105-AB105)/Z105</f>
        <v>0.1181016712911568</v>
      </c>
    </row>
    <row r="106" spans="1:29" ht="11.25">
      <c r="A106" s="1" t="s">
        <v>10</v>
      </c>
      <c r="B106" s="1" t="s">
        <v>68</v>
      </c>
      <c r="C106" s="1" t="str">
        <f t="shared" si="30"/>
        <v>Outer London - High</v>
      </c>
      <c r="D106" s="7">
        <v>1171</v>
      </c>
      <c r="E106" s="3"/>
      <c r="F106" s="3"/>
      <c r="G106" s="3">
        <v>1203</v>
      </c>
      <c r="H106" s="3">
        <v>997</v>
      </c>
      <c r="I106" s="3">
        <v>806</v>
      </c>
      <c r="J106" s="3">
        <v>885</v>
      </c>
      <c r="K106" s="3">
        <v>789</v>
      </c>
      <c r="L106" s="3">
        <v>743</v>
      </c>
      <c r="M106" s="3">
        <v>929</v>
      </c>
      <c r="N106" s="3">
        <v>984</v>
      </c>
      <c r="O106" s="3">
        <v>915</v>
      </c>
      <c r="P106" s="3">
        <v>890</v>
      </c>
      <c r="Q106" s="3">
        <v>918</v>
      </c>
      <c r="R106" s="3">
        <v>1100</v>
      </c>
      <c r="S106" s="7">
        <f t="shared" si="31"/>
        <v>961.4</v>
      </c>
      <c r="T106" s="4">
        <f t="shared" si="32"/>
        <v>0.17899231426131512</v>
      </c>
      <c r="U106" s="2" t="s">
        <v>42</v>
      </c>
      <c r="V106" s="6">
        <f t="shared" si="33"/>
        <v>738.6445591038181</v>
      </c>
      <c r="W106" s="2">
        <f t="shared" si="34"/>
        <v>335.8854122546795</v>
      </c>
      <c r="X106" s="2" t="str">
        <f t="shared" si="35"/>
        <v>Significant</v>
      </c>
      <c r="Y106" s="2">
        <v>390</v>
      </c>
      <c r="Z106" s="2">
        <f t="shared" si="36"/>
        <v>3.0025641025641026</v>
      </c>
      <c r="AA106" s="2">
        <v>335</v>
      </c>
      <c r="AB106" s="2">
        <f t="shared" si="37"/>
        <v>2.8698507462686567</v>
      </c>
      <c r="AC106" s="4">
        <f t="shared" si="38"/>
        <v>0.0442000076475012</v>
      </c>
    </row>
    <row r="107" spans="1:29" ht="11.25">
      <c r="A107" s="1" t="s">
        <v>25</v>
      </c>
      <c r="B107" s="1" t="s">
        <v>61</v>
      </c>
      <c r="C107" s="1" t="str">
        <f t="shared" si="30"/>
        <v>Inner London - Low</v>
      </c>
      <c r="D107" s="7">
        <v>475.6</v>
      </c>
      <c r="E107" s="3"/>
      <c r="F107" s="3"/>
      <c r="G107" s="3">
        <v>328</v>
      </c>
      <c r="H107" s="3">
        <v>343</v>
      </c>
      <c r="I107" s="3">
        <v>351</v>
      </c>
      <c r="J107" s="3">
        <v>389</v>
      </c>
      <c r="K107" s="3">
        <v>381</v>
      </c>
      <c r="L107" s="3">
        <v>379</v>
      </c>
      <c r="M107" s="3">
        <v>343</v>
      </c>
      <c r="N107" s="3">
        <v>380</v>
      </c>
      <c r="O107" s="3">
        <v>409</v>
      </c>
      <c r="P107" s="3">
        <v>423</v>
      </c>
      <c r="Q107" s="3">
        <v>345</v>
      </c>
      <c r="R107" s="3">
        <v>390</v>
      </c>
      <c r="S107" s="7">
        <f t="shared" si="31"/>
        <v>389.4</v>
      </c>
      <c r="T107" s="4">
        <f t="shared" si="32"/>
        <v>0.18124474348191766</v>
      </c>
      <c r="U107" s="2" t="s">
        <v>41</v>
      </c>
      <c r="V107" s="6">
        <f t="shared" si="33"/>
        <v>299.99944689135435</v>
      </c>
      <c r="W107" s="2">
        <f t="shared" si="34"/>
        <v>133.20789386365533</v>
      </c>
      <c r="X107" s="2" t="str">
        <f t="shared" si="35"/>
        <v>Significant</v>
      </c>
      <c r="Y107" s="2">
        <v>130</v>
      </c>
      <c r="Z107" s="2">
        <f t="shared" si="36"/>
        <v>3.6584615384615384</v>
      </c>
      <c r="AA107" s="2">
        <v>101</v>
      </c>
      <c r="AB107" s="2">
        <f t="shared" si="37"/>
        <v>3.8554455445544553</v>
      </c>
      <c r="AC107" s="4">
        <f t="shared" si="38"/>
        <v>-0.053843399478719925</v>
      </c>
    </row>
    <row r="108" spans="1:29" ht="11.25">
      <c r="A108" s="1" t="s">
        <v>9</v>
      </c>
      <c r="B108" s="1" t="s">
        <v>61</v>
      </c>
      <c r="C108" s="1" t="str">
        <f t="shared" si="30"/>
        <v>Inner London - High</v>
      </c>
      <c r="D108" s="7">
        <v>1307</v>
      </c>
      <c r="E108" s="3"/>
      <c r="F108" s="3"/>
      <c r="G108" s="3">
        <v>1138</v>
      </c>
      <c r="H108" s="3">
        <v>1061</v>
      </c>
      <c r="I108" s="3">
        <v>1026</v>
      </c>
      <c r="J108" s="3">
        <v>877</v>
      </c>
      <c r="K108" s="3">
        <v>937</v>
      </c>
      <c r="L108" s="3">
        <v>978</v>
      </c>
      <c r="M108" s="3">
        <v>922</v>
      </c>
      <c r="N108" s="3">
        <v>898</v>
      </c>
      <c r="O108" s="3">
        <v>872</v>
      </c>
      <c r="P108" s="3">
        <v>989</v>
      </c>
      <c r="Q108" s="3">
        <v>890</v>
      </c>
      <c r="R108" s="3">
        <v>1020</v>
      </c>
      <c r="S108" s="7">
        <f t="shared" si="31"/>
        <v>933.8</v>
      </c>
      <c r="T108" s="4">
        <f t="shared" si="32"/>
        <v>0.285539403213466</v>
      </c>
      <c r="U108" s="2" t="s">
        <v>42</v>
      </c>
      <c r="V108" s="6">
        <f t="shared" si="33"/>
        <v>824.4307760449959</v>
      </c>
      <c r="W108" s="2">
        <f t="shared" si="34"/>
        <v>72.54476358768892</v>
      </c>
      <c r="X108" s="2" t="str">
        <f t="shared" si="35"/>
        <v>Significant</v>
      </c>
      <c r="Y108" s="2">
        <v>336</v>
      </c>
      <c r="Z108" s="2">
        <f t="shared" si="36"/>
        <v>3.8898809523809526</v>
      </c>
      <c r="AA108" s="2">
        <v>300</v>
      </c>
      <c r="AB108" s="2">
        <f t="shared" si="37"/>
        <v>3.1126666666666667</v>
      </c>
      <c r="AC108" s="4">
        <f t="shared" si="38"/>
        <v>0.1998041315990819</v>
      </c>
    </row>
    <row r="109" spans="1:29" ht="11.25">
      <c r="A109" s="1" t="s">
        <v>15</v>
      </c>
      <c r="B109" s="1" t="s">
        <v>61</v>
      </c>
      <c r="C109" s="1" t="str">
        <f t="shared" si="30"/>
        <v>Inner London - High</v>
      </c>
      <c r="D109" s="7">
        <v>1299.4</v>
      </c>
      <c r="E109" s="3"/>
      <c r="F109" s="3"/>
      <c r="G109" s="3">
        <v>1132</v>
      </c>
      <c r="H109" s="3">
        <v>908</v>
      </c>
      <c r="I109" s="3">
        <v>815</v>
      </c>
      <c r="J109" s="3">
        <v>736</v>
      </c>
      <c r="K109" s="3">
        <v>667</v>
      </c>
      <c r="L109" s="3">
        <v>681</v>
      </c>
      <c r="M109" s="3">
        <v>811</v>
      </c>
      <c r="N109" s="3">
        <v>833</v>
      </c>
      <c r="O109" s="3">
        <v>985</v>
      </c>
      <c r="P109" s="3">
        <v>872</v>
      </c>
      <c r="Q109" s="3">
        <v>860</v>
      </c>
      <c r="R109" s="3">
        <v>968</v>
      </c>
      <c r="S109" s="7">
        <f t="shared" si="31"/>
        <v>903.6</v>
      </c>
      <c r="T109" s="4">
        <f t="shared" si="32"/>
        <v>0.30460212405725723</v>
      </c>
      <c r="U109" s="2" t="s">
        <v>42</v>
      </c>
      <c r="V109" s="6">
        <f t="shared" si="33"/>
        <v>819.6368403924008</v>
      </c>
      <c r="W109" s="2">
        <f t="shared" si="34"/>
        <v>43.00570584355435</v>
      </c>
      <c r="X109" s="2" t="str">
        <f t="shared" si="35"/>
        <v>Significant</v>
      </c>
      <c r="Y109" s="2">
        <v>300</v>
      </c>
      <c r="Z109" s="2">
        <f t="shared" si="36"/>
        <v>4.331333333333333</v>
      </c>
      <c r="AA109" s="2">
        <v>254</v>
      </c>
      <c r="AB109" s="2">
        <f t="shared" si="37"/>
        <v>3.55748031496063</v>
      </c>
      <c r="AC109" s="4">
        <f t="shared" si="38"/>
        <v>0.17866392605187856</v>
      </c>
    </row>
    <row r="110" spans="1:29" ht="11.25">
      <c r="A110" s="1" t="s">
        <v>19</v>
      </c>
      <c r="B110" s="1" t="s">
        <v>68</v>
      </c>
      <c r="C110" s="1" t="str">
        <f t="shared" si="30"/>
        <v>Outer London - High</v>
      </c>
      <c r="D110" s="7">
        <v>1308.4</v>
      </c>
      <c r="E110" s="3"/>
      <c r="F110" s="3"/>
      <c r="G110" s="3">
        <v>1115</v>
      </c>
      <c r="H110" s="3">
        <v>952</v>
      </c>
      <c r="I110" s="3">
        <v>1033</v>
      </c>
      <c r="J110" s="3">
        <v>1011</v>
      </c>
      <c r="K110" s="3">
        <v>1005</v>
      </c>
      <c r="L110" s="3">
        <v>1077</v>
      </c>
      <c r="M110" s="3">
        <v>946</v>
      </c>
      <c r="N110" s="3">
        <v>911</v>
      </c>
      <c r="O110" s="3">
        <v>908</v>
      </c>
      <c r="P110" s="3">
        <v>924</v>
      </c>
      <c r="Q110" s="3">
        <v>830</v>
      </c>
      <c r="R110" s="3">
        <v>965</v>
      </c>
      <c r="S110" s="7">
        <f t="shared" si="31"/>
        <v>907.6</v>
      </c>
      <c r="T110" s="4">
        <f t="shared" si="32"/>
        <v>0.30632833995719966</v>
      </c>
      <c r="U110" s="2" t="s">
        <v>42</v>
      </c>
      <c r="V110" s="6">
        <f t="shared" si="33"/>
        <v>825.3138694546847</v>
      </c>
      <c r="W110" s="2">
        <f t="shared" si="34"/>
        <v>41.020801483649706</v>
      </c>
      <c r="X110" s="2" t="str">
        <f t="shared" si="35"/>
        <v>Significant</v>
      </c>
      <c r="Y110" s="2">
        <v>543</v>
      </c>
      <c r="Z110" s="2">
        <f t="shared" si="36"/>
        <v>2.4095764272559856</v>
      </c>
      <c r="AA110" s="2">
        <v>562</v>
      </c>
      <c r="AB110" s="2">
        <f t="shared" si="37"/>
        <v>1.6149466192170818</v>
      </c>
      <c r="AC110" s="4">
        <f t="shared" si="38"/>
        <v>0.32977987294797056</v>
      </c>
    </row>
    <row r="111" spans="1:29" ht="11.25">
      <c r="A111" s="1" t="s">
        <v>23</v>
      </c>
      <c r="B111" s="1" t="s">
        <v>68</v>
      </c>
      <c r="C111" s="1" t="str">
        <f t="shared" si="30"/>
        <v>Outer London - Moderate</v>
      </c>
      <c r="D111" s="7">
        <v>1556.4</v>
      </c>
      <c r="E111" s="3"/>
      <c r="F111" s="3"/>
      <c r="G111" s="3">
        <v>1174</v>
      </c>
      <c r="H111" s="3">
        <v>1203</v>
      </c>
      <c r="I111" s="3">
        <v>981</v>
      </c>
      <c r="J111" s="3">
        <v>905</v>
      </c>
      <c r="K111" s="3">
        <v>915</v>
      </c>
      <c r="L111" s="3">
        <v>891</v>
      </c>
      <c r="M111" s="3">
        <v>932</v>
      </c>
      <c r="N111" s="3">
        <v>1024</v>
      </c>
      <c r="O111" s="3">
        <v>1058</v>
      </c>
      <c r="P111" s="3">
        <v>1122</v>
      </c>
      <c r="Q111" s="3">
        <v>1003</v>
      </c>
      <c r="R111" s="3">
        <v>1124</v>
      </c>
      <c r="S111" s="7">
        <f t="shared" si="31"/>
        <v>1066.2</v>
      </c>
      <c r="T111" s="4">
        <f t="shared" si="32"/>
        <v>0.31495759444872784</v>
      </c>
      <c r="U111" s="2" t="s">
        <v>40</v>
      </c>
      <c r="V111" s="6">
        <f t="shared" si="33"/>
        <v>981.7475591709501</v>
      </c>
      <c r="W111" s="2">
        <f t="shared" si="34"/>
        <v>36.32407687372848</v>
      </c>
      <c r="X111" s="2" t="str">
        <f t="shared" si="35"/>
        <v>Significant</v>
      </c>
      <c r="Y111" s="2">
        <v>625</v>
      </c>
      <c r="Z111" s="2">
        <f t="shared" si="36"/>
        <v>2.49024</v>
      </c>
      <c r="AA111" s="2">
        <v>494</v>
      </c>
      <c r="AB111" s="2">
        <f t="shared" si="37"/>
        <v>2.1582995951417003</v>
      </c>
      <c r="AC111" s="4">
        <f t="shared" si="38"/>
        <v>0.13329655168108281</v>
      </c>
    </row>
    <row r="112" spans="1:29" ht="11.25">
      <c r="A112" s="1" t="s">
        <v>27</v>
      </c>
      <c r="B112" s="1" t="s">
        <v>68</v>
      </c>
      <c r="C112" s="1" t="str">
        <f t="shared" si="30"/>
        <v>Outer London - Moderate</v>
      </c>
      <c r="D112" s="7">
        <v>1079.4</v>
      </c>
      <c r="E112" s="3"/>
      <c r="F112" s="3"/>
      <c r="G112" s="3">
        <v>908</v>
      </c>
      <c r="H112" s="3">
        <v>874</v>
      </c>
      <c r="I112" s="3">
        <v>839</v>
      </c>
      <c r="J112" s="3">
        <v>724</v>
      </c>
      <c r="K112" s="3">
        <v>765</v>
      </c>
      <c r="L112" s="3">
        <v>675</v>
      </c>
      <c r="M112" s="3">
        <v>722</v>
      </c>
      <c r="N112" s="3">
        <v>690</v>
      </c>
      <c r="O112" s="3">
        <v>772</v>
      </c>
      <c r="P112" s="3">
        <v>725</v>
      </c>
      <c r="Q112" s="3">
        <v>678</v>
      </c>
      <c r="R112" s="3">
        <v>763</v>
      </c>
      <c r="S112" s="7">
        <f t="shared" si="31"/>
        <v>725.6</v>
      </c>
      <c r="T112" s="4">
        <f t="shared" si="32"/>
        <v>0.327774689642394</v>
      </c>
      <c r="U112" s="2" t="s">
        <v>40</v>
      </c>
      <c r="V112" s="6">
        <f t="shared" si="33"/>
        <v>680.8650188699072</v>
      </c>
      <c r="W112" s="2">
        <f t="shared" si="34"/>
        <v>14.696147409888694</v>
      </c>
      <c r="X112" s="2" t="str">
        <f t="shared" si="35"/>
        <v>Significant</v>
      </c>
      <c r="Y112" s="2">
        <v>370</v>
      </c>
      <c r="Z112" s="2">
        <f t="shared" si="36"/>
        <v>2.9172972972972975</v>
      </c>
      <c r="AA112" s="2">
        <v>330</v>
      </c>
      <c r="AB112" s="2">
        <f t="shared" si="37"/>
        <v>2.1987878787878787</v>
      </c>
      <c r="AC112" s="4">
        <f t="shared" si="38"/>
        <v>0.24629283384147205</v>
      </c>
    </row>
    <row r="113" spans="1:29" ht="11.25">
      <c r="A113" s="1" t="s">
        <v>20</v>
      </c>
      <c r="B113" s="1" t="s">
        <v>68</v>
      </c>
      <c r="C113" s="1" t="str">
        <f t="shared" si="30"/>
        <v>Outer London - Moderate</v>
      </c>
      <c r="D113" s="7">
        <v>1386.8</v>
      </c>
      <c r="E113" s="3"/>
      <c r="F113" s="3"/>
      <c r="G113" s="3">
        <v>1287</v>
      </c>
      <c r="H113" s="3">
        <v>1132</v>
      </c>
      <c r="I113" s="3">
        <v>1034</v>
      </c>
      <c r="J113" s="3">
        <v>905</v>
      </c>
      <c r="K113" s="3">
        <v>785</v>
      </c>
      <c r="L113" s="3">
        <v>837</v>
      </c>
      <c r="M113" s="3">
        <v>768</v>
      </c>
      <c r="N113" s="3">
        <v>938</v>
      </c>
      <c r="O113" s="3">
        <v>946</v>
      </c>
      <c r="P113" s="3">
        <v>894</v>
      </c>
      <c r="Q113" s="3">
        <v>798</v>
      </c>
      <c r="R113" s="3">
        <v>999</v>
      </c>
      <c r="S113" s="7">
        <f t="shared" si="31"/>
        <v>915</v>
      </c>
      <c r="T113" s="4">
        <f t="shared" si="32"/>
        <v>0.34020767233919813</v>
      </c>
      <c r="U113" s="2" t="s">
        <v>40</v>
      </c>
      <c r="V113" s="6">
        <f t="shared" si="33"/>
        <v>874.7671003972459</v>
      </c>
      <c r="W113" s="2">
        <f t="shared" si="34"/>
        <v>9.252098128234453</v>
      </c>
      <c r="X113" s="2" t="str">
        <f t="shared" si="35"/>
        <v>Significant</v>
      </c>
      <c r="Y113" s="2">
        <v>589</v>
      </c>
      <c r="Z113" s="2">
        <f t="shared" si="36"/>
        <v>2.3544991511035653</v>
      </c>
      <c r="AA113" s="2">
        <v>687</v>
      </c>
      <c r="AB113" s="2">
        <f t="shared" si="37"/>
        <v>1.331877729257642</v>
      </c>
      <c r="AC113" s="4">
        <f t="shared" si="38"/>
        <v>0.4343265196619908</v>
      </c>
    </row>
    <row r="114" spans="1:29" ht="11.25">
      <c r="A114" s="1" t="s">
        <v>32</v>
      </c>
      <c r="B114" s="1" t="s">
        <v>68</v>
      </c>
      <c r="C114" s="1" t="str">
        <f t="shared" si="30"/>
        <v>Outer London - High</v>
      </c>
      <c r="D114" s="7">
        <v>1198</v>
      </c>
      <c r="E114" s="3"/>
      <c r="F114" s="3"/>
      <c r="G114" s="3">
        <v>1077</v>
      </c>
      <c r="H114" s="3">
        <v>895</v>
      </c>
      <c r="I114" s="3">
        <v>918</v>
      </c>
      <c r="J114" s="3">
        <v>905</v>
      </c>
      <c r="K114" s="3">
        <v>839</v>
      </c>
      <c r="L114" s="3">
        <v>927</v>
      </c>
      <c r="M114" s="3">
        <v>736</v>
      </c>
      <c r="N114" s="3">
        <v>786</v>
      </c>
      <c r="O114" s="3">
        <v>813</v>
      </c>
      <c r="P114" s="3">
        <v>730</v>
      </c>
      <c r="Q114" s="3">
        <v>634</v>
      </c>
      <c r="R114" s="3">
        <v>952</v>
      </c>
      <c r="S114" s="7">
        <f t="shared" si="31"/>
        <v>783</v>
      </c>
      <c r="T114" s="4">
        <f t="shared" si="32"/>
        <v>0.34641068447412354</v>
      </c>
      <c r="U114" s="2" t="s">
        <v>42</v>
      </c>
      <c r="V114" s="6">
        <f t="shared" si="33"/>
        <v>755.6756462906696</v>
      </c>
      <c r="W114" s="2">
        <f t="shared" si="34"/>
        <v>4.940084474717933</v>
      </c>
      <c r="X114" s="2" t="str">
        <f t="shared" si="35"/>
        <v>Significant</v>
      </c>
      <c r="Y114" s="2">
        <v>446</v>
      </c>
      <c r="Z114" s="2">
        <f t="shared" si="36"/>
        <v>2.68609865470852</v>
      </c>
      <c r="AA114" s="2">
        <v>404</v>
      </c>
      <c r="AB114" s="2">
        <f t="shared" si="37"/>
        <v>1.938118811881188</v>
      </c>
      <c r="AC114" s="4">
        <f t="shared" si="38"/>
        <v>0.2784632803847998</v>
      </c>
    </row>
    <row r="115" spans="1:29" ht="11.25">
      <c r="A115" s="1" t="s">
        <v>28</v>
      </c>
      <c r="B115" s="1" t="s">
        <v>61</v>
      </c>
      <c r="C115" s="1" t="str">
        <f t="shared" si="30"/>
        <v>Inner London - Low</v>
      </c>
      <c r="D115" s="7">
        <v>1175.6</v>
      </c>
      <c r="E115" s="3"/>
      <c r="F115" s="3"/>
      <c r="G115" s="3">
        <v>842</v>
      </c>
      <c r="H115" s="3">
        <v>741</v>
      </c>
      <c r="I115" s="3">
        <v>889</v>
      </c>
      <c r="J115" s="3">
        <v>813</v>
      </c>
      <c r="K115" s="3">
        <v>794</v>
      </c>
      <c r="L115" s="3">
        <v>829</v>
      </c>
      <c r="M115" s="3">
        <v>765</v>
      </c>
      <c r="N115" s="3">
        <v>792</v>
      </c>
      <c r="O115" s="3">
        <v>802</v>
      </c>
      <c r="P115" s="3">
        <v>732</v>
      </c>
      <c r="Q115" s="3">
        <v>725</v>
      </c>
      <c r="R115" s="3">
        <v>790</v>
      </c>
      <c r="S115" s="7">
        <f t="shared" si="31"/>
        <v>768.2</v>
      </c>
      <c r="T115" s="4">
        <f t="shared" si="32"/>
        <v>0.34654644436883286</v>
      </c>
      <c r="U115" s="2" t="s">
        <v>41</v>
      </c>
      <c r="V115" s="6">
        <f t="shared" si="33"/>
        <v>741.5461517356521</v>
      </c>
      <c r="W115" s="2">
        <f t="shared" si="34"/>
        <v>4.790178100419434</v>
      </c>
      <c r="X115" s="2" t="str">
        <f t="shared" si="35"/>
        <v>Significant</v>
      </c>
      <c r="Y115" s="2">
        <v>365</v>
      </c>
      <c r="Z115" s="2">
        <f t="shared" si="36"/>
        <v>3.220821917808219</v>
      </c>
      <c r="AA115" s="2">
        <v>323</v>
      </c>
      <c r="AB115" s="2">
        <f t="shared" si="37"/>
        <v>2.378328173374613</v>
      </c>
      <c r="AC115" s="4">
        <f t="shared" si="38"/>
        <v>0.2615772513765449</v>
      </c>
    </row>
    <row r="116" spans="1:29" ht="11.25">
      <c r="A116" s="1" t="s">
        <v>0</v>
      </c>
      <c r="B116" s="1" t="s">
        <v>68</v>
      </c>
      <c r="C116" s="1" t="str">
        <f t="shared" si="30"/>
        <v>Outer London - Low</v>
      </c>
      <c r="D116" s="7">
        <v>2041.6</v>
      </c>
      <c r="E116" s="3"/>
      <c r="F116" s="3"/>
      <c r="G116" s="3">
        <v>1658</v>
      </c>
      <c r="H116" s="3">
        <v>1570</v>
      </c>
      <c r="I116" s="3">
        <v>1356</v>
      </c>
      <c r="J116" s="3">
        <v>1347</v>
      </c>
      <c r="K116" s="3">
        <v>1392</v>
      </c>
      <c r="L116" s="3">
        <v>1222</v>
      </c>
      <c r="M116" s="3">
        <v>1403</v>
      </c>
      <c r="N116" s="3">
        <v>1520</v>
      </c>
      <c r="O116" s="3">
        <v>1382</v>
      </c>
      <c r="P116" s="3">
        <v>1262</v>
      </c>
      <c r="Q116" s="3">
        <v>1228</v>
      </c>
      <c r="R116" s="3">
        <v>1276</v>
      </c>
      <c r="S116" s="7">
        <f t="shared" si="31"/>
        <v>1333.6</v>
      </c>
      <c r="T116" s="4">
        <f t="shared" si="32"/>
        <v>0.3467868338557994</v>
      </c>
      <c r="U116" s="2" t="s">
        <v>41</v>
      </c>
      <c r="V116" s="6">
        <f t="shared" si="33"/>
        <v>1287.8025037287405</v>
      </c>
      <c r="W116" s="2">
        <f t="shared" si="34"/>
        <v>8.143370814403289</v>
      </c>
      <c r="X116" s="2" t="str">
        <f t="shared" si="35"/>
        <v>Significant</v>
      </c>
      <c r="Y116" s="2">
        <v>998</v>
      </c>
      <c r="Z116" s="2">
        <f t="shared" si="36"/>
        <v>2.045691382765531</v>
      </c>
      <c r="AA116" s="2">
        <v>986</v>
      </c>
      <c r="AB116" s="2">
        <f t="shared" si="37"/>
        <v>1.3525354969574035</v>
      </c>
      <c r="AC116" s="4">
        <f t="shared" si="38"/>
        <v>0.33883697787838524</v>
      </c>
    </row>
    <row r="117" spans="1:29" ht="11.25">
      <c r="A117" s="1" t="s">
        <v>18</v>
      </c>
      <c r="B117" s="1" t="s">
        <v>68</v>
      </c>
      <c r="C117" s="1" t="str">
        <f t="shared" si="30"/>
        <v>Outer London - Moderate</v>
      </c>
      <c r="D117" s="7">
        <v>841.6</v>
      </c>
      <c r="E117" s="3"/>
      <c r="F117" s="3"/>
      <c r="G117" s="3">
        <v>722</v>
      </c>
      <c r="H117" s="3">
        <v>590</v>
      </c>
      <c r="I117" s="3">
        <v>559</v>
      </c>
      <c r="J117" s="3">
        <v>513</v>
      </c>
      <c r="K117" s="3">
        <v>540</v>
      </c>
      <c r="L117" s="3">
        <v>521</v>
      </c>
      <c r="M117" s="3">
        <v>475</v>
      </c>
      <c r="N117" s="3">
        <v>458</v>
      </c>
      <c r="O117" s="3">
        <v>513</v>
      </c>
      <c r="P117" s="3">
        <v>536</v>
      </c>
      <c r="Q117" s="3">
        <v>513</v>
      </c>
      <c r="R117" s="3">
        <v>617</v>
      </c>
      <c r="S117" s="7">
        <f t="shared" si="31"/>
        <v>527.4</v>
      </c>
      <c r="T117" s="4">
        <f t="shared" si="32"/>
        <v>0.3733365019011407</v>
      </c>
      <c r="U117" s="2" t="s">
        <v>40</v>
      </c>
      <c r="V117" s="6">
        <f t="shared" si="33"/>
        <v>530.86529542423</v>
      </c>
      <c r="W117" s="2">
        <f t="shared" si="34"/>
        <v>0.11310093615738584</v>
      </c>
      <c r="X117" s="2" t="str">
        <f t="shared" si="35"/>
        <v>Not significant</v>
      </c>
      <c r="Y117" s="2">
        <v>417</v>
      </c>
      <c r="Z117" s="2">
        <f t="shared" si="36"/>
        <v>2.018225419664269</v>
      </c>
      <c r="AA117" s="2">
        <v>363</v>
      </c>
      <c r="AB117" s="2">
        <f t="shared" si="37"/>
        <v>1.452892561983471</v>
      </c>
      <c r="AC117" s="4">
        <f t="shared" si="38"/>
        <v>0.28011383276246754</v>
      </c>
    </row>
    <row r="118" spans="1:29" ht="11.25">
      <c r="A118" s="1" t="s">
        <v>17</v>
      </c>
      <c r="B118" s="1" t="s">
        <v>68</v>
      </c>
      <c r="C118" s="1" t="str">
        <f t="shared" si="30"/>
        <v>Outer London - High</v>
      </c>
      <c r="D118" s="7">
        <v>1596.4</v>
      </c>
      <c r="E118" s="3"/>
      <c r="F118" s="3"/>
      <c r="G118" s="3">
        <v>1439</v>
      </c>
      <c r="H118" s="3">
        <v>1257</v>
      </c>
      <c r="I118" s="3">
        <v>1087</v>
      </c>
      <c r="J118" s="3">
        <v>1019</v>
      </c>
      <c r="K118" s="3">
        <v>880</v>
      </c>
      <c r="L118" s="3">
        <v>880</v>
      </c>
      <c r="M118" s="3">
        <v>972</v>
      </c>
      <c r="N118" s="3">
        <v>938</v>
      </c>
      <c r="O118" s="3">
        <v>1064</v>
      </c>
      <c r="P118" s="3">
        <v>998</v>
      </c>
      <c r="Q118" s="3">
        <v>940</v>
      </c>
      <c r="R118" s="3">
        <v>1039</v>
      </c>
      <c r="S118" s="7">
        <f t="shared" si="31"/>
        <v>995.8</v>
      </c>
      <c r="T118" s="4">
        <f t="shared" si="32"/>
        <v>0.37622149837133556</v>
      </c>
      <c r="U118" s="2" t="s">
        <v>42</v>
      </c>
      <c r="V118" s="6">
        <f t="shared" si="33"/>
        <v>1006.9787994477672</v>
      </c>
      <c r="W118" s="2">
        <f t="shared" si="34"/>
        <v>0.6204974581487356</v>
      </c>
      <c r="X118" s="2" t="str">
        <f t="shared" si="35"/>
        <v>Not significant</v>
      </c>
      <c r="Y118" s="2">
        <v>540</v>
      </c>
      <c r="Z118" s="2">
        <f t="shared" si="36"/>
        <v>2.9562962962962964</v>
      </c>
      <c r="AA118" s="2">
        <v>480</v>
      </c>
      <c r="AB118" s="2">
        <f t="shared" si="37"/>
        <v>2.0745833333333334</v>
      </c>
      <c r="AC118" s="4">
        <f t="shared" si="38"/>
        <v>0.29824918566775244</v>
      </c>
    </row>
    <row r="119" spans="1:29" ht="11.25">
      <c r="A119" s="1" t="s">
        <v>24</v>
      </c>
      <c r="B119" s="1" t="s">
        <v>68</v>
      </c>
      <c r="C119" s="1" t="str">
        <f t="shared" si="30"/>
        <v>Outer London - Moderate</v>
      </c>
      <c r="D119" s="7">
        <v>931.6</v>
      </c>
      <c r="E119" s="3"/>
      <c r="F119" s="3"/>
      <c r="G119" s="3">
        <v>758</v>
      </c>
      <c r="H119" s="3">
        <v>755</v>
      </c>
      <c r="I119" s="3">
        <v>682</v>
      </c>
      <c r="J119" s="3">
        <v>623</v>
      </c>
      <c r="K119" s="3">
        <v>575</v>
      </c>
      <c r="L119" s="3">
        <v>615</v>
      </c>
      <c r="M119" s="3">
        <v>524</v>
      </c>
      <c r="N119" s="3">
        <v>545</v>
      </c>
      <c r="O119" s="3">
        <v>607</v>
      </c>
      <c r="P119" s="3">
        <v>576</v>
      </c>
      <c r="Q119" s="3">
        <v>520</v>
      </c>
      <c r="R119" s="3">
        <v>649</v>
      </c>
      <c r="S119" s="7">
        <f t="shared" si="31"/>
        <v>579.4</v>
      </c>
      <c r="T119" s="4">
        <f t="shared" si="32"/>
        <v>0.3780592528982396</v>
      </c>
      <c r="U119" s="2" t="s">
        <v>40</v>
      </c>
      <c r="V119" s="6">
        <f t="shared" si="33"/>
        <v>587.6355860470683</v>
      </c>
      <c r="W119" s="2">
        <f t="shared" si="34"/>
        <v>0.5770998144863317</v>
      </c>
      <c r="X119" s="2" t="str">
        <f t="shared" si="35"/>
        <v>Not significant</v>
      </c>
      <c r="Y119" s="2">
        <v>342</v>
      </c>
      <c r="Z119" s="2">
        <f t="shared" si="36"/>
        <v>2.7239766081871344</v>
      </c>
      <c r="AA119" s="2">
        <v>363</v>
      </c>
      <c r="AB119" s="2">
        <f t="shared" si="37"/>
        <v>1.5961432506887052</v>
      </c>
      <c r="AC119" s="4">
        <f t="shared" si="38"/>
        <v>0.4140392961190026</v>
      </c>
    </row>
    <row r="120" spans="1:29" ht="11.25">
      <c r="A120" s="1" t="s">
        <v>16</v>
      </c>
      <c r="B120" s="1" t="s">
        <v>61</v>
      </c>
      <c r="C120" s="1" t="str">
        <f t="shared" si="30"/>
        <v>Inner London - Moderate</v>
      </c>
      <c r="D120" s="7">
        <v>2144.2</v>
      </c>
      <c r="E120" s="3"/>
      <c r="F120" s="3"/>
      <c r="G120" s="3">
        <v>1743</v>
      </c>
      <c r="H120" s="3">
        <v>1415</v>
      </c>
      <c r="I120" s="3">
        <v>1335</v>
      </c>
      <c r="J120" s="3">
        <v>1232</v>
      </c>
      <c r="K120" s="3">
        <v>1129</v>
      </c>
      <c r="L120" s="3">
        <v>1187</v>
      </c>
      <c r="M120" s="3">
        <v>1285</v>
      </c>
      <c r="N120" s="3">
        <v>1293</v>
      </c>
      <c r="O120" s="3">
        <v>1307</v>
      </c>
      <c r="P120" s="3">
        <v>1236</v>
      </c>
      <c r="Q120" s="3">
        <v>1347</v>
      </c>
      <c r="R120" s="3">
        <v>1392</v>
      </c>
      <c r="S120" s="7">
        <f t="shared" si="31"/>
        <v>1315</v>
      </c>
      <c r="T120" s="4">
        <f t="shared" si="32"/>
        <v>0.38671765693498733</v>
      </c>
      <c r="U120" s="2" t="s">
        <v>40</v>
      </c>
      <c r="V120" s="6">
        <f t="shared" si="33"/>
        <v>1352.520635038776</v>
      </c>
      <c r="W120" s="2">
        <f t="shared" si="34"/>
        <v>5.204349631503624</v>
      </c>
      <c r="X120" s="2" t="str">
        <f t="shared" si="35"/>
        <v>Significant</v>
      </c>
      <c r="Y120" s="2">
        <v>579</v>
      </c>
      <c r="Z120" s="2">
        <f t="shared" si="36"/>
        <v>3.7032815198618305</v>
      </c>
      <c r="AA120" s="2">
        <v>464</v>
      </c>
      <c r="AB120" s="2">
        <f t="shared" si="37"/>
        <v>2.834051724137931</v>
      </c>
      <c r="AC120" s="4">
        <f t="shared" si="38"/>
        <v>0.23471880035637432</v>
      </c>
    </row>
    <row r="121" spans="1:29" ht="11.25">
      <c r="A121" s="1" t="s">
        <v>71</v>
      </c>
      <c r="B121" s="1" t="s">
        <v>61</v>
      </c>
      <c r="C121" s="1" t="str">
        <f t="shared" si="30"/>
        <v>Inner London - Low</v>
      </c>
      <c r="D121" s="7">
        <v>2793</v>
      </c>
      <c r="E121" s="3"/>
      <c r="F121" s="3"/>
      <c r="G121" s="3">
        <v>2415</v>
      </c>
      <c r="H121" s="3">
        <v>2117</v>
      </c>
      <c r="I121" s="3">
        <v>1762</v>
      </c>
      <c r="J121" s="3">
        <v>1841</v>
      </c>
      <c r="K121" s="3">
        <v>1698</v>
      </c>
      <c r="L121" s="3">
        <v>1604</v>
      </c>
      <c r="M121" s="3">
        <v>1570</v>
      </c>
      <c r="N121" s="3">
        <v>1599</v>
      </c>
      <c r="O121" s="3">
        <v>1638</v>
      </c>
      <c r="P121" s="3">
        <v>1761</v>
      </c>
      <c r="Q121" s="3">
        <v>1732</v>
      </c>
      <c r="R121" s="3">
        <v>1825</v>
      </c>
      <c r="S121" s="7">
        <f t="shared" si="31"/>
        <v>1711</v>
      </c>
      <c r="T121" s="4">
        <f t="shared" si="32"/>
        <v>0.38739706408879343</v>
      </c>
      <c r="U121" s="2" t="s">
        <v>41</v>
      </c>
      <c r="V121" s="6">
        <f t="shared" si="33"/>
        <v>1761.771352328748</v>
      </c>
      <c r="W121" s="2">
        <f t="shared" si="34"/>
        <v>7.315734286071126</v>
      </c>
      <c r="X121" s="2" t="str">
        <f t="shared" si="35"/>
        <v>Significant</v>
      </c>
      <c r="Y121" s="2">
        <v>664</v>
      </c>
      <c r="Z121" s="2">
        <f t="shared" si="36"/>
        <v>4.206325301204819</v>
      </c>
      <c r="AA121" s="2">
        <v>526</v>
      </c>
      <c r="AB121" s="2">
        <f t="shared" si="37"/>
        <v>3.252851711026616</v>
      </c>
      <c r="AC121" s="4">
        <f t="shared" si="38"/>
        <v>0.2266761417394654</v>
      </c>
    </row>
    <row r="122" spans="1:29" ht="11.25">
      <c r="A122" s="1" t="s">
        <v>14</v>
      </c>
      <c r="B122" s="1" t="s">
        <v>68</v>
      </c>
      <c r="C122" s="1" t="str">
        <f t="shared" si="30"/>
        <v>Outer London - Low</v>
      </c>
      <c r="D122" s="7">
        <v>1578.6</v>
      </c>
      <c r="E122" s="3"/>
      <c r="F122" s="3"/>
      <c r="G122" s="3">
        <v>1278</v>
      </c>
      <c r="H122" s="3">
        <v>1102</v>
      </c>
      <c r="I122" s="3">
        <v>1056</v>
      </c>
      <c r="J122" s="3">
        <v>997</v>
      </c>
      <c r="K122" s="3">
        <v>932</v>
      </c>
      <c r="L122" s="3">
        <v>930</v>
      </c>
      <c r="M122" s="3">
        <v>879</v>
      </c>
      <c r="N122" s="3">
        <v>975</v>
      </c>
      <c r="O122" s="3">
        <v>995</v>
      </c>
      <c r="P122" s="3">
        <v>898</v>
      </c>
      <c r="Q122" s="3">
        <v>903</v>
      </c>
      <c r="R122" s="3">
        <v>1063</v>
      </c>
      <c r="S122" s="7">
        <f t="shared" si="31"/>
        <v>966.8</v>
      </c>
      <c r="T122" s="4">
        <f t="shared" si="32"/>
        <v>0.3875585962245027</v>
      </c>
      <c r="U122" s="2" t="s">
        <v>41</v>
      </c>
      <c r="V122" s="6">
        <f t="shared" si="33"/>
        <v>995.7508975245835</v>
      </c>
      <c r="W122" s="2">
        <f t="shared" si="34"/>
        <v>4.208655345240318</v>
      </c>
      <c r="X122" s="2" t="str">
        <f t="shared" si="35"/>
        <v>Significant</v>
      </c>
      <c r="Y122" s="2">
        <v>1026</v>
      </c>
      <c r="Z122" s="2">
        <f t="shared" si="36"/>
        <v>1.53859649122807</v>
      </c>
      <c r="AA122" s="2">
        <v>932</v>
      </c>
      <c r="AB122" s="2">
        <f t="shared" si="37"/>
        <v>1.0373390557939914</v>
      </c>
      <c r="AC122" s="4">
        <f t="shared" si="38"/>
        <v>0.32578875507118</v>
      </c>
    </row>
    <row r="123" spans="1:29" ht="11.25">
      <c r="A123" s="1" t="s">
        <v>30</v>
      </c>
      <c r="B123" s="1" t="s">
        <v>68</v>
      </c>
      <c r="C123" s="1" t="str">
        <f t="shared" si="30"/>
        <v>Outer London - Low</v>
      </c>
      <c r="D123" s="7">
        <v>850.8</v>
      </c>
      <c r="E123" s="3"/>
      <c r="F123" s="3"/>
      <c r="G123" s="3">
        <v>727</v>
      </c>
      <c r="H123" s="3">
        <v>624</v>
      </c>
      <c r="I123" s="3">
        <v>549</v>
      </c>
      <c r="J123" s="3">
        <v>479</v>
      </c>
      <c r="K123" s="3">
        <v>489</v>
      </c>
      <c r="L123" s="3">
        <v>467</v>
      </c>
      <c r="M123" s="3">
        <v>445</v>
      </c>
      <c r="N123" s="3">
        <v>475</v>
      </c>
      <c r="O123" s="3">
        <v>518</v>
      </c>
      <c r="P123" s="3">
        <v>473</v>
      </c>
      <c r="Q123" s="3">
        <v>530</v>
      </c>
      <c r="R123" s="3">
        <v>609</v>
      </c>
      <c r="S123" s="7">
        <f t="shared" si="31"/>
        <v>521</v>
      </c>
      <c r="T123" s="4">
        <f t="shared" si="32"/>
        <v>0.3876351669017395</v>
      </c>
      <c r="U123" s="2" t="s">
        <v>41</v>
      </c>
      <c r="V123" s="6">
        <f t="shared" si="33"/>
        <v>536.6684806878978</v>
      </c>
      <c r="W123" s="2">
        <f t="shared" si="34"/>
        <v>2.2872713407013</v>
      </c>
      <c r="X123" s="2" t="str">
        <f t="shared" si="35"/>
        <v>Not significant</v>
      </c>
      <c r="Y123" s="2">
        <v>556</v>
      </c>
      <c r="Z123" s="2">
        <f t="shared" si="36"/>
        <v>1.5302158273381294</v>
      </c>
      <c r="AA123" s="2">
        <v>476</v>
      </c>
      <c r="AB123" s="2">
        <f t="shared" si="37"/>
        <v>1.0945378151260505</v>
      </c>
      <c r="AC123" s="4">
        <f t="shared" si="38"/>
        <v>0.284716707557494</v>
      </c>
    </row>
    <row r="124" spans="1:29" ht="11.25">
      <c r="A124" s="1" t="s">
        <v>21</v>
      </c>
      <c r="B124" s="1" t="s">
        <v>61</v>
      </c>
      <c r="C124" s="1" t="str">
        <f t="shared" si="30"/>
        <v>Inner London - High</v>
      </c>
      <c r="D124" s="7">
        <v>1782.2</v>
      </c>
      <c r="E124" s="3"/>
      <c r="F124" s="3"/>
      <c r="G124" s="3">
        <v>1617</v>
      </c>
      <c r="H124" s="3">
        <v>1274</v>
      </c>
      <c r="I124" s="3">
        <v>1148</v>
      </c>
      <c r="J124" s="3">
        <v>1188</v>
      </c>
      <c r="K124" s="3">
        <v>1050</v>
      </c>
      <c r="L124" s="3">
        <v>1189</v>
      </c>
      <c r="M124" s="3">
        <v>1108</v>
      </c>
      <c r="N124" s="3">
        <v>1149</v>
      </c>
      <c r="O124" s="3">
        <v>1134</v>
      </c>
      <c r="P124" s="3">
        <v>1053</v>
      </c>
      <c r="Q124" s="3">
        <v>992</v>
      </c>
      <c r="R124" s="3">
        <v>1114</v>
      </c>
      <c r="S124" s="7">
        <f t="shared" si="31"/>
        <v>1088.4</v>
      </c>
      <c r="T124" s="4">
        <f t="shared" si="32"/>
        <v>0.3892941308495118</v>
      </c>
      <c r="U124" s="2" t="s">
        <v>42</v>
      </c>
      <c r="V124" s="6">
        <f t="shared" si="33"/>
        <v>1124.1779105335822</v>
      </c>
      <c r="W124" s="2">
        <f t="shared" si="34"/>
        <v>5.693310952629545</v>
      </c>
      <c r="X124" s="2" t="str">
        <f t="shared" si="35"/>
        <v>Significant</v>
      </c>
      <c r="Y124" s="2">
        <v>537</v>
      </c>
      <c r="Z124" s="2">
        <f t="shared" si="36"/>
        <v>3.318808193668529</v>
      </c>
      <c r="AA124" s="2">
        <v>466</v>
      </c>
      <c r="AB124" s="2">
        <f t="shared" si="37"/>
        <v>2.3356223175965667</v>
      </c>
      <c r="AC124" s="4">
        <f t="shared" si="38"/>
        <v>0.29624667009911554</v>
      </c>
    </row>
    <row r="125" spans="1:29" ht="11.25">
      <c r="A125" s="1" t="s">
        <v>5</v>
      </c>
      <c r="B125" s="1" t="s">
        <v>68</v>
      </c>
      <c r="C125" s="1" t="str">
        <f t="shared" si="30"/>
        <v>Outer London - Low</v>
      </c>
      <c r="D125" s="7">
        <v>1879.2</v>
      </c>
      <c r="E125" s="3"/>
      <c r="F125" s="3"/>
      <c r="G125" s="3">
        <v>1482</v>
      </c>
      <c r="H125" s="3">
        <v>1394</v>
      </c>
      <c r="I125" s="3">
        <v>1412</v>
      </c>
      <c r="J125" s="3">
        <v>1213</v>
      </c>
      <c r="K125" s="3">
        <v>1145</v>
      </c>
      <c r="L125" s="3">
        <v>1129</v>
      </c>
      <c r="M125" s="3">
        <v>1142</v>
      </c>
      <c r="N125" s="3">
        <v>1122</v>
      </c>
      <c r="O125" s="3">
        <v>1231</v>
      </c>
      <c r="P125" s="3">
        <v>1140</v>
      </c>
      <c r="Q125" s="3">
        <v>1092</v>
      </c>
      <c r="R125" s="3">
        <v>1114</v>
      </c>
      <c r="S125" s="7">
        <f t="shared" si="31"/>
        <v>1139.8</v>
      </c>
      <c r="T125" s="4">
        <f t="shared" si="32"/>
        <v>0.39346530438484467</v>
      </c>
      <c r="U125" s="2" t="s">
        <v>41</v>
      </c>
      <c r="V125" s="6">
        <f t="shared" si="33"/>
        <v>1185.3636682048634</v>
      </c>
      <c r="W125" s="2">
        <f t="shared" si="34"/>
        <v>8.757008148507246</v>
      </c>
      <c r="X125" s="2" t="str">
        <f t="shared" si="35"/>
        <v>Significant</v>
      </c>
      <c r="Y125" s="2">
        <v>832</v>
      </c>
      <c r="Z125" s="2">
        <f t="shared" si="36"/>
        <v>2.2586538461538463</v>
      </c>
      <c r="AA125" s="2">
        <v>716</v>
      </c>
      <c r="AB125" s="2">
        <f t="shared" si="37"/>
        <v>1.591899441340782</v>
      </c>
      <c r="AC125" s="4">
        <f t="shared" si="38"/>
        <v>0.29519990677121616</v>
      </c>
    </row>
    <row r="126" spans="1:29" ht="11.25">
      <c r="A126" s="1" t="s">
        <v>7</v>
      </c>
      <c r="B126" s="1" t="s">
        <v>68</v>
      </c>
      <c r="C126" s="1" t="str">
        <f t="shared" si="30"/>
        <v>Outer London - Low</v>
      </c>
      <c r="D126" s="7">
        <v>1739.4</v>
      </c>
      <c r="E126" s="3"/>
      <c r="F126" s="3"/>
      <c r="G126" s="3">
        <v>1525</v>
      </c>
      <c r="H126" s="3">
        <v>1449</v>
      </c>
      <c r="I126" s="3">
        <v>1205</v>
      </c>
      <c r="J126" s="3">
        <v>1054</v>
      </c>
      <c r="K126" s="3">
        <v>1030</v>
      </c>
      <c r="L126" s="3">
        <v>854</v>
      </c>
      <c r="M126" s="3">
        <v>1022</v>
      </c>
      <c r="N126" s="3">
        <v>1075</v>
      </c>
      <c r="O126" s="3">
        <v>1109</v>
      </c>
      <c r="P126" s="3">
        <v>1038</v>
      </c>
      <c r="Q126" s="3">
        <v>1012</v>
      </c>
      <c r="R126" s="3">
        <v>1003</v>
      </c>
      <c r="S126" s="7">
        <f t="shared" si="31"/>
        <v>1047.4</v>
      </c>
      <c r="T126" s="4">
        <f t="shared" si="32"/>
        <v>0.397838335058066</v>
      </c>
      <c r="U126" s="2" t="s">
        <v>41</v>
      </c>
      <c r="V126" s="6">
        <f t="shared" si="33"/>
        <v>1097.180483437388</v>
      </c>
      <c r="W126" s="2">
        <f t="shared" si="34"/>
        <v>11.293021379200734</v>
      </c>
      <c r="X126" s="2" t="str">
        <f t="shared" si="35"/>
        <v>Significant</v>
      </c>
      <c r="Y126" s="2">
        <v>942</v>
      </c>
      <c r="Z126" s="2">
        <f t="shared" si="36"/>
        <v>1.8464968152866243</v>
      </c>
      <c r="AA126" s="2">
        <v>919</v>
      </c>
      <c r="AB126" s="2">
        <f t="shared" si="37"/>
        <v>1.1397170837867248</v>
      </c>
      <c r="AC126" s="4">
        <f t="shared" si="38"/>
        <v>0.3827679125404768</v>
      </c>
    </row>
    <row r="127" spans="1:29" ht="11.25">
      <c r="A127" s="1" t="s">
        <v>2</v>
      </c>
      <c r="B127" s="1" t="s">
        <v>68</v>
      </c>
      <c r="C127" s="1" t="str">
        <f t="shared" si="30"/>
        <v>Outer London - Moderate</v>
      </c>
      <c r="D127" s="7">
        <v>1605.4</v>
      </c>
      <c r="E127" s="3"/>
      <c r="F127" s="3"/>
      <c r="G127" s="3">
        <v>1382</v>
      </c>
      <c r="H127" s="3">
        <v>1213</v>
      </c>
      <c r="I127" s="3">
        <v>1148</v>
      </c>
      <c r="J127" s="3">
        <v>965</v>
      </c>
      <c r="K127" s="3">
        <v>845</v>
      </c>
      <c r="L127" s="3">
        <v>785</v>
      </c>
      <c r="M127" s="3">
        <v>849</v>
      </c>
      <c r="N127" s="3">
        <v>928</v>
      </c>
      <c r="O127" s="3">
        <v>896</v>
      </c>
      <c r="P127" s="3">
        <v>958</v>
      </c>
      <c r="Q127" s="3">
        <v>957</v>
      </c>
      <c r="R127" s="3">
        <v>1067</v>
      </c>
      <c r="S127" s="7">
        <f t="shared" si="31"/>
        <v>961.2</v>
      </c>
      <c r="T127" s="4">
        <f t="shared" si="32"/>
        <v>0.40127071134919645</v>
      </c>
      <c r="U127" s="2" t="s">
        <v>40</v>
      </c>
      <c r="V127" s="6">
        <f t="shared" si="33"/>
        <v>1012.6558285100509</v>
      </c>
      <c r="W127" s="2">
        <f t="shared" si="34"/>
        <v>13.07306101990942</v>
      </c>
      <c r="X127" s="2" t="str">
        <f t="shared" si="35"/>
        <v>Significant</v>
      </c>
      <c r="Y127" s="2">
        <v>582</v>
      </c>
      <c r="Z127" s="2">
        <f t="shared" si="36"/>
        <v>2.7584192439862543</v>
      </c>
      <c r="AA127" s="2">
        <v>543</v>
      </c>
      <c r="AB127" s="2">
        <f t="shared" si="37"/>
        <v>1.7701657458563538</v>
      </c>
      <c r="AC127" s="4">
        <f t="shared" si="38"/>
        <v>0.35826805525825467</v>
      </c>
    </row>
    <row r="128" spans="1:29" ht="11.25">
      <c r="A128" s="1" t="s">
        <v>8</v>
      </c>
      <c r="B128" s="1" t="s">
        <v>68</v>
      </c>
      <c r="C128" s="1" t="str">
        <f t="shared" si="30"/>
        <v>Outer London - Moderate</v>
      </c>
      <c r="D128" s="7">
        <v>1347</v>
      </c>
      <c r="E128" s="3"/>
      <c r="F128" s="3"/>
      <c r="G128" s="3">
        <v>1246</v>
      </c>
      <c r="H128" s="3">
        <v>1062</v>
      </c>
      <c r="I128" s="3">
        <v>941</v>
      </c>
      <c r="J128" s="3">
        <v>906</v>
      </c>
      <c r="K128" s="3">
        <v>954</v>
      </c>
      <c r="L128" s="3">
        <v>921</v>
      </c>
      <c r="M128" s="3">
        <v>872</v>
      </c>
      <c r="N128" s="3">
        <v>852</v>
      </c>
      <c r="O128" s="3">
        <v>928</v>
      </c>
      <c r="P128" s="3">
        <v>771</v>
      </c>
      <c r="Q128" s="3">
        <v>689</v>
      </c>
      <c r="R128" s="3">
        <v>770</v>
      </c>
      <c r="S128" s="7">
        <f t="shared" si="31"/>
        <v>802</v>
      </c>
      <c r="T128" s="4">
        <f t="shared" si="32"/>
        <v>0.4046028210838901</v>
      </c>
      <c r="U128" s="2" t="s">
        <v>40</v>
      </c>
      <c r="V128" s="6">
        <f t="shared" si="33"/>
        <v>849.662016321813</v>
      </c>
      <c r="W128" s="2">
        <f t="shared" si="34"/>
        <v>13.36806727982744</v>
      </c>
      <c r="X128" s="2" t="str">
        <f t="shared" si="35"/>
        <v>Significant</v>
      </c>
      <c r="Y128" s="2">
        <v>677</v>
      </c>
      <c r="Z128" s="2">
        <f t="shared" si="36"/>
        <v>1.9896602658788773</v>
      </c>
      <c r="AA128" s="2">
        <v>670</v>
      </c>
      <c r="AB128" s="2">
        <f t="shared" si="37"/>
        <v>1.1970149253731344</v>
      </c>
      <c r="AC128" s="4">
        <f t="shared" si="38"/>
        <v>0.3983822535429755</v>
      </c>
    </row>
    <row r="129" spans="1:29" ht="11.25">
      <c r="A129" s="1" t="s">
        <v>13</v>
      </c>
      <c r="B129" s="1" t="s">
        <v>68</v>
      </c>
      <c r="C129" s="1" t="str">
        <f t="shared" si="30"/>
        <v>Outer London - Low</v>
      </c>
      <c r="D129" s="7">
        <v>1592.4</v>
      </c>
      <c r="E129" s="3"/>
      <c r="F129" s="3"/>
      <c r="G129" s="3">
        <v>1361</v>
      </c>
      <c r="H129" s="3">
        <v>1320</v>
      </c>
      <c r="I129" s="3">
        <v>1140</v>
      </c>
      <c r="J129" s="3">
        <v>1037</v>
      </c>
      <c r="K129" s="3">
        <v>1030</v>
      </c>
      <c r="L129" s="3">
        <v>960</v>
      </c>
      <c r="M129" s="3">
        <v>971</v>
      </c>
      <c r="N129" s="3">
        <v>1080</v>
      </c>
      <c r="O129" s="3">
        <v>946</v>
      </c>
      <c r="P129" s="3">
        <v>1055</v>
      </c>
      <c r="Q129" s="3">
        <v>700</v>
      </c>
      <c r="R129" s="3">
        <v>944</v>
      </c>
      <c r="S129" s="7">
        <f t="shared" si="31"/>
        <v>945</v>
      </c>
      <c r="T129" s="4">
        <f t="shared" si="32"/>
        <v>0.4065561416729465</v>
      </c>
      <c r="U129" s="2" t="s">
        <v>41</v>
      </c>
      <c r="V129" s="6">
        <f t="shared" si="33"/>
        <v>1004.4556754200854</v>
      </c>
      <c r="W129" s="2">
        <f t="shared" si="34"/>
        <v>17.59648248380967</v>
      </c>
      <c r="X129" s="2" t="str">
        <f t="shared" si="35"/>
        <v>Significant</v>
      </c>
      <c r="Y129" s="2">
        <v>1332</v>
      </c>
      <c r="Z129" s="2">
        <f t="shared" si="36"/>
        <v>1.1954954954954955</v>
      </c>
      <c r="AA129" s="2">
        <v>1265</v>
      </c>
      <c r="AB129" s="2">
        <f t="shared" si="37"/>
        <v>0.7470355731225297</v>
      </c>
      <c r="AC129" s="4">
        <f t="shared" si="38"/>
        <v>0.3751247278326994</v>
      </c>
    </row>
    <row r="130" spans="1:29" ht="11.25">
      <c r="A130" s="1" t="s">
        <v>6</v>
      </c>
      <c r="B130" s="1" t="s">
        <v>68</v>
      </c>
      <c r="C130" s="1" t="str">
        <f t="shared" si="30"/>
        <v>Outer London - High</v>
      </c>
      <c r="D130" s="7">
        <v>1901.2</v>
      </c>
      <c r="E130" s="3"/>
      <c r="F130" s="3"/>
      <c r="G130" s="3">
        <v>1704</v>
      </c>
      <c r="H130" s="3">
        <v>1411</v>
      </c>
      <c r="I130" s="3">
        <v>1318</v>
      </c>
      <c r="J130" s="3">
        <v>1230</v>
      </c>
      <c r="K130" s="3">
        <v>1148</v>
      </c>
      <c r="L130" s="3">
        <v>1000</v>
      </c>
      <c r="M130" s="3">
        <v>1079</v>
      </c>
      <c r="N130" s="3">
        <v>1053</v>
      </c>
      <c r="O130" s="3">
        <v>984</v>
      </c>
      <c r="P130" s="3">
        <v>1164</v>
      </c>
      <c r="Q130" s="3">
        <v>1150</v>
      </c>
      <c r="R130" s="3">
        <v>1290</v>
      </c>
      <c r="S130" s="7">
        <f t="shared" si="31"/>
        <v>1128.2</v>
      </c>
      <c r="T130" s="4">
        <f t="shared" si="32"/>
        <v>0.4065853145381864</v>
      </c>
      <c r="U130" s="2" t="s">
        <v>42</v>
      </c>
      <c r="V130" s="6">
        <f t="shared" si="33"/>
        <v>1199.2408503571128</v>
      </c>
      <c r="W130" s="2">
        <f t="shared" si="34"/>
        <v>21.04165488508349</v>
      </c>
      <c r="X130" s="2" t="str">
        <f t="shared" si="35"/>
        <v>Significant</v>
      </c>
      <c r="Y130" s="2">
        <v>799</v>
      </c>
      <c r="Z130" s="2">
        <f t="shared" si="36"/>
        <v>2.3794743429286607</v>
      </c>
      <c r="AA130" s="2">
        <v>755</v>
      </c>
      <c r="AB130" s="2">
        <f t="shared" si="37"/>
        <v>1.4943046357615895</v>
      </c>
      <c r="AC130" s="4">
        <f t="shared" si="38"/>
        <v>0.372002207041074</v>
      </c>
    </row>
    <row r="131" spans="1:29" ht="11.25">
      <c r="A131" s="1" t="s">
        <v>11</v>
      </c>
      <c r="B131" s="1" t="s">
        <v>68</v>
      </c>
      <c r="C131" s="1" t="str">
        <f t="shared" si="30"/>
        <v>Outer London - Low</v>
      </c>
      <c r="D131" s="7">
        <v>849.4</v>
      </c>
      <c r="E131" s="3"/>
      <c r="F131" s="3"/>
      <c r="G131" s="3">
        <v>676</v>
      </c>
      <c r="H131" s="3">
        <v>708</v>
      </c>
      <c r="I131" s="3">
        <v>640</v>
      </c>
      <c r="J131" s="3">
        <v>558</v>
      </c>
      <c r="K131" s="3">
        <v>496</v>
      </c>
      <c r="L131" s="3">
        <v>470</v>
      </c>
      <c r="M131" s="3">
        <v>508</v>
      </c>
      <c r="N131" s="3">
        <v>551</v>
      </c>
      <c r="O131" s="3">
        <v>422</v>
      </c>
      <c r="P131" s="3">
        <v>497</v>
      </c>
      <c r="Q131" s="3">
        <v>442</v>
      </c>
      <c r="R131" s="3">
        <v>593</v>
      </c>
      <c r="S131" s="7">
        <f t="shared" si="31"/>
        <v>501</v>
      </c>
      <c r="T131" s="4">
        <f t="shared" si="32"/>
        <v>0.4101718860372027</v>
      </c>
      <c r="U131" s="2" t="s">
        <v>41</v>
      </c>
      <c r="V131" s="6">
        <f t="shared" si="33"/>
        <v>535.7853872782093</v>
      </c>
      <c r="W131" s="2">
        <f t="shared" si="34"/>
        <v>11.292050854932112</v>
      </c>
      <c r="X131" s="2" t="str">
        <f t="shared" si="35"/>
        <v>Significant</v>
      </c>
      <c r="Y131" s="2">
        <v>377</v>
      </c>
      <c r="Z131" s="2">
        <f t="shared" si="36"/>
        <v>2.253050397877984</v>
      </c>
      <c r="AA131" s="2">
        <v>354</v>
      </c>
      <c r="AB131" s="2">
        <f t="shared" si="37"/>
        <v>1.4152542372881356</v>
      </c>
      <c r="AC131" s="4">
        <f t="shared" si="38"/>
        <v>0.37184972044074976</v>
      </c>
    </row>
    <row r="132" spans="1:29" ht="11.25">
      <c r="A132" s="1" t="s">
        <v>12</v>
      </c>
      <c r="B132" s="1" t="s">
        <v>68</v>
      </c>
      <c r="C132" s="1" t="str">
        <f t="shared" si="30"/>
        <v>Outer London - Low</v>
      </c>
      <c r="D132" s="7">
        <v>1307.4</v>
      </c>
      <c r="E132" s="3"/>
      <c r="F132" s="3"/>
      <c r="G132" s="3">
        <v>1122</v>
      </c>
      <c r="H132" s="3">
        <v>1083</v>
      </c>
      <c r="I132" s="3">
        <v>962</v>
      </c>
      <c r="J132" s="3">
        <v>973</v>
      </c>
      <c r="K132" s="3">
        <v>902</v>
      </c>
      <c r="L132" s="3">
        <v>932</v>
      </c>
      <c r="M132" s="3">
        <v>748</v>
      </c>
      <c r="N132" s="3">
        <v>793</v>
      </c>
      <c r="O132" s="3">
        <v>809</v>
      </c>
      <c r="P132" s="3">
        <v>763</v>
      </c>
      <c r="Q132" s="3">
        <v>673</v>
      </c>
      <c r="R132" s="3">
        <v>773</v>
      </c>
      <c r="S132" s="7">
        <f t="shared" si="31"/>
        <v>762.2</v>
      </c>
      <c r="T132" s="4">
        <f t="shared" si="32"/>
        <v>0.4170108612513385</v>
      </c>
      <c r="U132" s="2" t="s">
        <v>41</v>
      </c>
      <c r="V132" s="6">
        <f t="shared" si="33"/>
        <v>824.6830884477642</v>
      </c>
      <c r="W132" s="2">
        <f t="shared" si="34"/>
        <v>23.67052505781082</v>
      </c>
      <c r="X132" s="2" t="str">
        <f t="shared" si="35"/>
        <v>Significant</v>
      </c>
      <c r="Y132" s="2">
        <v>891</v>
      </c>
      <c r="Z132" s="2">
        <f t="shared" si="36"/>
        <v>1.4673400673400674</v>
      </c>
      <c r="AA132" s="2">
        <v>920</v>
      </c>
      <c r="AB132" s="2">
        <f t="shared" si="37"/>
        <v>0.8284782608695652</v>
      </c>
      <c r="AC132" s="4">
        <f t="shared" si="38"/>
        <v>0.4353876927988507</v>
      </c>
    </row>
    <row r="133" spans="1:29" ht="11.25">
      <c r="A133" s="1" t="s">
        <v>22</v>
      </c>
      <c r="B133" s="1" t="s">
        <v>68</v>
      </c>
      <c r="C133" s="1" t="str">
        <f t="shared" si="30"/>
        <v>Outer London - Moderate</v>
      </c>
      <c r="D133" s="7">
        <v>833.6</v>
      </c>
      <c r="E133" s="3"/>
      <c r="F133" s="3"/>
      <c r="G133" s="3">
        <v>660</v>
      </c>
      <c r="H133" s="3">
        <v>612</v>
      </c>
      <c r="I133" s="3">
        <v>606</v>
      </c>
      <c r="J133" s="3">
        <v>640</v>
      </c>
      <c r="K133" s="3">
        <v>589</v>
      </c>
      <c r="L133" s="3">
        <v>564</v>
      </c>
      <c r="M133" s="3">
        <v>483</v>
      </c>
      <c r="N133" s="3">
        <v>481</v>
      </c>
      <c r="O133" s="3">
        <v>534</v>
      </c>
      <c r="P133" s="3">
        <v>491</v>
      </c>
      <c r="Q133" s="3">
        <v>485</v>
      </c>
      <c r="R133" s="3">
        <v>420</v>
      </c>
      <c r="S133" s="7">
        <f t="shared" si="31"/>
        <v>482.2</v>
      </c>
      <c r="T133" s="4">
        <f t="shared" si="32"/>
        <v>0.4215451055662188</v>
      </c>
      <c r="U133" s="2" t="s">
        <v>40</v>
      </c>
      <c r="V133" s="6">
        <f t="shared" si="33"/>
        <v>525.8190473688666</v>
      </c>
      <c r="W133" s="2">
        <f t="shared" si="34"/>
        <v>18.09197767642602</v>
      </c>
      <c r="X133" s="2" t="str">
        <f t="shared" si="35"/>
        <v>Significant</v>
      </c>
      <c r="Y133" s="2">
        <v>437</v>
      </c>
      <c r="Z133" s="2">
        <f t="shared" si="36"/>
        <v>1.9075514874141877</v>
      </c>
      <c r="AA133" s="2">
        <v>380</v>
      </c>
      <c r="AB133" s="2">
        <f t="shared" si="37"/>
        <v>1.2689473684210526</v>
      </c>
      <c r="AC133" s="4">
        <f t="shared" si="38"/>
        <v>0.33477687140115164</v>
      </c>
    </row>
    <row r="134" spans="1:29" ht="11.25">
      <c r="A134" s="1" t="s">
        <v>1</v>
      </c>
      <c r="B134" s="1" t="s">
        <v>68</v>
      </c>
      <c r="C134" s="1" t="str">
        <f t="shared" si="30"/>
        <v>Outer London - Low</v>
      </c>
      <c r="D134" s="7">
        <v>943.8</v>
      </c>
      <c r="E134" s="3"/>
      <c r="F134" s="3"/>
      <c r="G134" s="3">
        <v>764</v>
      </c>
      <c r="H134" s="3">
        <v>732</v>
      </c>
      <c r="I134" s="3">
        <v>666</v>
      </c>
      <c r="J134" s="3">
        <v>711</v>
      </c>
      <c r="K134" s="3">
        <v>581</v>
      </c>
      <c r="L134" s="3">
        <v>632</v>
      </c>
      <c r="M134" s="3">
        <v>632</v>
      </c>
      <c r="N134" s="3">
        <v>589</v>
      </c>
      <c r="O134" s="3">
        <v>570</v>
      </c>
      <c r="P134" s="3">
        <v>531</v>
      </c>
      <c r="Q134" s="3">
        <v>470</v>
      </c>
      <c r="R134" s="3">
        <v>556</v>
      </c>
      <c r="S134" s="7">
        <f t="shared" si="31"/>
        <v>543.2</v>
      </c>
      <c r="T134" s="4">
        <f t="shared" si="32"/>
        <v>0.42445433354524253</v>
      </c>
      <c r="U134" s="2" t="s">
        <v>41</v>
      </c>
      <c r="V134" s="6">
        <f t="shared" si="33"/>
        <v>595.3311143314975</v>
      </c>
      <c r="W134" s="2">
        <f t="shared" si="34"/>
        <v>22.824719017880774</v>
      </c>
      <c r="X134" s="2" t="str">
        <f t="shared" si="35"/>
        <v>Significant</v>
      </c>
      <c r="Y134" s="2">
        <v>561</v>
      </c>
      <c r="Z134" s="2">
        <f t="shared" si="36"/>
        <v>1.6823529411764706</v>
      </c>
      <c r="AA134" s="2">
        <v>561</v>
      </c>
      <c r="AB134" s="2">
        <f t="shared" si="37"/>
        <v>0.9682709447415331</v>
      </c>
      <c r="AC134" s="4">
        <f t="shared" si="38"/>
        <v>0.4244543335452426</v>
      </c>
    </row>
    <row r="135" spans="1:29" ht="11.25">
      <c r="A135" s="1" t="s">
        <v>3</v>
      </c>
      <c r="B135" s="1" t="s">
        <v>68</v>
      </c>
      <c r="C135" s="1" t="str">
        <f t="shared" si="30"/>
        <v>Outer London - Low</v>
      </c>
      <c r="D135" s="7">
        <v>1473.2</v>
      </c>
      <c r="E135" s="3"/>
      <c r="F135" s="3"/>
      <c r="G135" s="3">
        <v>1095</v>
      </c>
      <c r="H135" s="3">
        <v>1135</v>
      </c>
      <c r="I135" s="3">
        <v>1058</v>
      </c>
      <c r="J135" s="3">
        <v>946</v>
      </c>
      <c r="K135" s="3">
        <v>900</v>
      </c>
      <c r="L135" s="3">
        <v>865</v>
      </c>
      <c r="M135" s="3">
        <v>877</v>
      </c>
      <c r="N135" s="3">
        <v>816</v>
      </c>
      <c r="O135" s="3">
        <v>870</v>
      </c>
      <c r="P135" s="3">
        <v>821</v>
      </c>
      <c r="Q135" s="3">
        <v>788</v>
      </c>
      <c r="R135" s="3">
        <v>868</v>
      </c>
      <c r="S135" s="7">
        <f t="shared" si="31"/>
        <v>832.6</v>
      </c>
      <c r="T135" s="4">
        <f t="shared" si="32"/>
        <v>0.434835731740429</v>
      </c>
      <c r="U135" s="2" t="s">
        <v>41</v>
      </c>
      <c r="V135" s="6">
        <f t="shared" si="33"/>
        <v>929.2665793951707</v>
      </c>
      <c r="W135" s="2">
        <f t="shared" si="34"/>
        <v>50.278508767875906</v>
      </c>
      <c r="X135" s="2" t="str">
        <f t="shared" si="35"/>
        <v>Significant</v>
      </c>
      <c r="Y135" s="2">
        <v>798</v>
      </c>
      <c r="Z135" s="2">
        <f t="shared" si="36"/>
        <v>1.8461152882205514</v>
      </c>
      <c r="AA135" s="2">
        <v>746</v>
      </c>
      <c r="AB135" s="2">
        <f t="shared" si="37"/>
        <v>1.1160857908847186</v>
      </c>
      <c r="AC135" s="4">
        <f t="shared" si="38"/>
        <v>0.39544090338989585</v>
      </c>
    </row>
    <row r="136" spans="1:29" ht="11.25">
      <c r="A136" s="1" t="s">
        <v>29</v>
      </c>
      <c r="B136" s="1" t="s">
        <v>68</v>
      </c>
      <c r="C136" s="1" t="str">
        <f t="shared" si="30"/>
        <v>Outer London - High</v>
      </c>
      <c r="D136" s="7">
        <v>802</v>
      </c>
      <c r="E136" s="3"/>
      <c r="F136" s="3"/>
      <c r="G136" s="3">
        <v>525</v>
      </c>
      <c r="H136" s="3">
        <v>461</v>
      </c>
      <c r="I136" s="3">
        <v>468</v>
      </c>
      <c r="J136" s="3">
        <v>400</v>
      </c>
      <c r="K136" s="3">
        <v>369</v>
      </c>
      <c r="L136" s="3">
        <v>453</v>
      </c>
      <c r="M136" s="3">
        <v>461</v>
      </c>
      <c r="N136" s="3">
        <v>427</v>
      </c>
      <c r="O136" s="3">
        <v>443</v>
      </c>
      <c r="P136" s="3">
        <v>422</v>
      </c>
      <c r="Q136" s="3">
        <v>470</v>
      </c>
      <c r="R136" s="3">
        <v>474</v>
      </c>
      <c r="S136" s="7">
        <f t="shared" si="31"/>
        <v>447.2</v>
      </c>
      <c r="T136" s="4">
        <f t="shared" si="32"/>
        <v>0.4423940149625935</v>
      </c>
      <c r="U136" s="2" t="s">
        <v>42</v>
      </c>
      <c r="V136" s="6">
        <f t="shared" si="33"/>
        <v>505.88636755018115</v>
      </c>
      <c r="W136" s="2">
        <f t="shared" si="34"/>
        <v>34.04015167391639</v>
      </c>
      <c r="X136" s="2" t="str">
        <f t="shared" si="35"/>
        <v>Significant</v>
      </c>
      <c r="Y136" s="2">
        <v>623</v>
      </c>
      <c r="Z136" s="2">
        <f t="shared" si="36"/>
        <v>1.2873194221508828</v>
      </c>
      <c r="AA136" s="2">
        <v>560</v>
      </c>
      <c r="AB136" s="2">
        <f t="shared" si="37"/>
        <v>0.7985714285714286</v>
      </c>
      <c r="AC136" s="4">
        <f t="shared" si="38"/>
        <v>0.3796633416458853</v>
      </c>
    </row>
    <row r="137" spans="1:29" ht="11.25">
      <c r="A137" s="1" t="s">
        <v>4</v>
      </c>
      <c r="B137" s="1" t="s">
        <v>61</v>
      </c>
      <c r="C137" s="1" t="str">
        <f t="shared" si="30"/>
        <v>Inner London - High</v>
      </c>
      <c r="D137" s="7">
        <v>1680.4</v>
      </c>
      <c r="E137" s="3"/>
      <c r="F137" s="3"/>
      <c r="G137" s="3">
        <v>1270</v>
      </c>
      <c r="H137" s="3">
        <v>1174</v>
      </c>
      <c r="I137" s="3">
        <v>1036</v>
      </c>
      <c r="J137" s="3">
        <v>872</v>
      </c>
      <c r="K137" s="3">
        <v>841</v>
      </c>
      <c r="L137" s="3">
        <v>853</v>
      </c>
      <c r="M137" s="3">
        <v>908</v>
      </c>
      <c r="N137" s="3">
        <v>964</v>
      </c>
      <c r="O137" s="3">
        <v>932</v>
      </c>
      <c r="P137" s="3">
        <v>840</v>
      </c>
      <c r="Q137" s="3">
        <v>865</v>
      </c>
      <c r="R137" s="3">
        <v>1037</v>
      </c>
      <c r="S137" s="7">
        <f t="shared" si="31"/>
        <v>927.6</v>
      </c>
      <c r="T137" s="4">
        <f t="shared" si="32"/>
        <v>0.44798857414901216</v>
      </c>
      <c r="U137" s="2" t="s">
        <v>42</v>
      </c>
      <c r="V137" s="6">
        <f t="shared" si="33"/>
        <v>1059.964404029083</v>
      </c>
      <c r="W137" s="2">
        <f t="shared" si="34"/>
        <v>82.64586710354092</v>
      </c>
      <c r="X137" s="2" t="str">
        <f t="shared" si="35"/>
        <v>Significant</v>
      </c>
      <c r="Y137" s="2">
        <v>387</v>
      </c>
      <c r="Z137" s="2">
        <f t="shared" si="36"/>
        <v>4.3421188630490954</v>
      </c>
      <c r="AA137" s="2">
        <v>289</v>
      </c>
      <c r="AB137" s="2">
        <f t="shared" si="37"/>
        <v>3.2096885813148788</v>
      </c>
      <c r="AC137" s="4">
        <f t="shared" si="38"/>
        <v>0.26080130863552836</v>
      </c>
    </row>
    <row r="138" spans="1:22" ht="11.25">
      <c r="A138" s="1" t="s">
        <v>72</v>
      </c>
      <c r="D138" s="7">
        <v>45681.2</v>
      </c>
      <c r="E138" s="5"/>
      <c r="F138" s="3"/>
      <c r="G138" s="3">
        <v>38430</v>
      </c>
      <c r="H138" s="3">
        <v>34555</v>
      </c>
      <c r="I138" s="3">
        <v>31830</v>
      </c>
      <c r="J138" s="3">
        <v>29810</v>
      </c>
      <c r="K138" s="3">
        <v>28361</v>
      </c>
      <c r="L138" s="3">
        <v>28153</v>
      </c>
      <c r="M138" s="3">
        <v>27979</v>
      </c>
      <c r="N138" s="3">
        <v>28889</v>
      </c>
      <c r="O138" s="3">
        <v>29257</v>
      </c>
      <c r="P138" s="3">
        <v>28780</v>
      </c>
      <c r="Q138" s="3">
        <v>27199</v>
      </c>
      <c r="R138" s="3">
        <v>30785</v>
      </c>
      <c r="S138" s="7">
        <f>AVERAGE(M138:R138)</f>
        <v>28814.833333333332</v>
      </c>
      <c r="T138" s="4">
        <f t="shared" si="32"/>
        <v>0.3692189930795747</v>
      </c>
      <c r="V138" s="6"/>
    </row>
    <row r="139" spans="1:18" ht="11.25">
      <c r="A139" s="1" t="s">
        <v>37</v>
      </c>
      <c r="F139" s="4" t="e">
        <f aca="true" t="shared" si="39" ref="F139:R139">(E138-F138)/E138</f>
        <v>#DIV/0!</v>
      </c>
      <c r="G139" s="4" t="e">
        <f t="shared" si="39"/>
        <v>#DIV/0!</v>
      </c>
      <c r="H139" s="4">
        <f t="shared" si="39"/>
        <v>0.10083268279989592</v>
      </c>
      <c r="I139" s="4">
        <f t="shared" si="39"/>
        <v>0.07885978874258429</v>
      </c>
      <c r="J139" s="4">
        <f t="shared" si="39"/>
        <v>0.06346214263273642</v>
      </c>
      <c r="K139" s="4">
        <f t="shared" si="39"/>
        <v>0.04860784971486078</v>
      </c>
      <c r="L139" s="4">
        <f t="shared" si="39"/>
        <v>0.007334015020626917</v>
      </c>
      <c r="M139" s="4">
        <f t="shared" si="39"/>
        <v>0.006180513621994103</v>
      </c>
      <c r="N139" s="4">
        <f t="shared" si="39"/>
        <v>-0.03252439329497123</v>
      </c>
      <c r="O139" s="4">
        <f t="shared" si="39"/>
        <v>-0.012738412544567135</v>
      </c>
      <c r="P139" s="4">
        <f t="shared" si="39"/>
        <v>0.016303790545852275</v>
      </c>
      <c r="Q139" s="4">
        <f t="shared" si="39"/>
        <v>0.05493398193189715</v>
      </c>
      <c r="R139" s="4">
        <f t="shared" si="39"/>
        <v>-0.13184308246626714</v>
      </c>
    </row>
    <row r="140" spans="1:24" ht="11.25">
      <c r="A140" s="1" t="s">
        <v>41</v>
      </c>
      <c r="D140" s="2">
        <f>SUMIF($U$105:$U$137,$A140,D$105:D$137)</f>
        <v>18700</v>
      </c>
      <c r="F140" s="4"/>
      <c r="G140" s="2">
        <f aca="true" t="shared" si="40" ref="G140:R142">SUMIF($U$105:$U$137,$A140,G$105:G$137)</f>
        <v>15273</v>
      </c>
      <c r="H140" s="2">
        <f t="shared" si="40"/>
        <v>14318</v>
      </c>
      <c r="I140" s="2">
        <f t="shared" si="40"/>
        <v>13046</v>
      </c>
      <c r="J140" s="2">
        <f t="shared" si="40"/>
        <v>12358</v>
      </c>
      <c r="K140" s="2">
        <f t="shared" si="40"/>
        <v>11770</v>
      </c>
      <c r="L140" s="2">
        <f t="shared" si="40"/>
        <v>11273</v>
      </c>
      <c r="M140" s="2">
        <f t="shared" si="40"/>
        <v>11305</v>
      </c>
      <c r="N140" s="2">
        <f t="shared" si="40"/>
        <v>11767</v>
      </c>
      <c r="O140" s="2">
        <f t="shared" si="40"/>
        <v>11701</v>
      </c>
      <c r="P140" s="2">
        <f t="shared" si="40"/>
        <v>11394</v>
      </c>
      <c r="Q140" s="2">
        <f t="shared" si="40"/>
        <v>10640</v>
      </c>
      <c r="R140" s="2">
        <f t="shared" si="40"/>
        <v>11804</v>
      </c>
      <c r="S140" s="7">
        <f>AVERAGE(N140:R140)</f>
        <v>11461.2</v>
      </c>
      <c r="T140" s="4">
        <f>(D140-S140)/D140</f>
        <v>0.38710160427807483</v>
      </c>
      <c r="U140" s="2" t="s">
        <v>41</v>
      </c>
      <c r="V140" s="6">
        <f>D140*(1-$T$138)</f>
        <v>11795.604829411956</v>
      </c>
      <c r="W140" s="2">
        <f>((S140-V140)^2)/V140*5</f>
        <v>47.40180412589044</v>
      </c>
      <c r="X140" s="2" t="str">
        <f>IF(W140&gt;3.84,"Significant","Not significant")</f>
        <v>Significant</v>
      </c>
    </row>
    <row r="141" spans="1:24" ht="11.25">
      <c r="A141" s="1" t="s">
        <v>40</v>
      </c>
      <c r="D141" s="2">
        <f>SUMIF($U$105:$U$137,$A141,D$105:D$137)</f>
        <v>11726.000000000002</v>
      </c>
      <c r="F141" s="4"/>
      <c r="G141" s="2">
        <f t="shared" si="40"/>
        <v>9880</v>
      </c>
      <c r="H141" s="2">
        <f t="shared" si="40"/>
        <v>8856</v>
      </c>
      <c r="I141" s="2">
        <f t="shared" si="40"/>
        <v>8125</v>
      </c>
      <c r="J141" s="2">
        <f t="shared" si="40"/>
        <v>7413</v>
      </c>
      <c r="K141" s="2">
        <f t="shared" si="40"/>
        <v>7097</v>
      </c>
      <c r="L141" s="2">
        <f t="shared" si="40"/>
        <v>6996</v>
      </c>
      <c r="M141" s="2">
        <f t="shared" si="40"/>
        <v>6910</v>
      </c>
      <c r="N141" s="2">
        <f t="shared" si="40"/>
        <v>7209</v>
      </c>
      <c r="O141" s="2">
        <f t="shared" si="40"/>
        <v>7561</v>
      </c>
      <c r="P141" s="2">
        <f t="shared" si="40"/>
        <v>7309</v>
      </c>
      <c r="Q141" s="2">
        <f t="shared" si="40"/>
        <v>6990</v>
      </c>
      <c r="R141" s="2">
        <f t="shared" si="40"/>
        <v>7801</v>
      </c>
      <c r="S141" s="7">
        <f>AVERAGE(N141:R141)</f>
        <v>7374</v>
      </c>
      <c r="T141" s="4">
        <f>(D141-S141)/D141</f>
        <v>0.37114105406788345</v>
      </c>
      <c r="U141" s="2" t="s">
        <v>40</v>
      </c>
      <c r="V141" s="6">
        <f>D141*(1-$T$138)</f>
        <v>7396.538087148909</v>
      </c>
      <c r="W141" s="2">
        <f>((S141-V141)^2)/V141*5</f>
        <v>0.3433804885114891</v>
      </c>
      <c r="X141" s="2" t="str">
        <f>IF(W141&gt;3.84,"Significant","Not significant")</f>
        <v>Not significant</v>
      </c>
    </row>
    <row r="142" spans="1:24" ht="11.25">
      <c r="A142" s="1" t="s">
        <v>42</v>
      </c>
      <c r="D142" s="2">
        <f>SUMIF($U$105:$U$137,$A142,D$105:D$137)</f>
        <v>15255.2</v>
      </c>
      <c r="F142" s="4"/>
      <c r="G142" s="2">
        <f t="shared" si="40"/>
        <v>13277</v>
      </c>
      <c r="H142" s="2">
        <f t="shared" si="40"/>
        <v>11381</v>
      </c>
      <c r="I142" s="2">
        <f t="shared" si="40"/>
        <v>10659</v>
      </c>
      <c r="J142" s="2">
        <f t="shared" si="40"/>
        <v>10039</v>
      </c>
      <c r="K142" s="2">
        <f t="shared" si="40"/>
        <v>9494</v>
      </c>
      <c r="L142" s="2">
        <f t="shared" si="40"/>
        <v>9884</v>
      </c>
      <c r="M142" s="2">
        <f t="shared" si="40"/>
        <v>9764</v>
      </c>
      <c r="N142" s="2">
        <f t="shared" si="40"/>
        <v>9913</v>
      </c>
      <c r="O142" s="2">
        <f t="shared" si="40"/>
        <v>9995</v>
      </c>
      <c r="P142" s="2">
        <f t="shared" si="40"/>
        <v>10077</v>
      </c>
      <c r="Q142" s="2">
        <f t="shared" si="40"/>
        <v>9569</v>
      </c>
      <c r="R142" s="2">
        <f t="shared" si="40"/>
        <v>11180</v>
      </c>
      <c r="S142" s="7">
        <f>AVERAGE(N142:R142)</f>
        <v>10146.8</v>
      </c>
      <c r="T142" s="4">
        <f>(D142-S142)/D142</f>
        <v>0.3348628664324297</v>
      </c>
      <c r="U142" s="2" t="s">
        <v>42</v>
      </c>
      <c r="V142" s="6">
        <f>D142*(1-$T$138)</f>
        <v>9622.690416772473</v>
      </c>
      <c r="W142" s="2">
        <f>((S142-V142)^2)/V142*5</f>
        <v>142.73079738289266</v>
      </c>
      <c r="X142" s="2" t="str">
        <f>IF(W142&gt;3.84,"Significant","Not significant")</f>
        <v>Significant</v>
      </c>
    </row>
    <row r="143" spans="6:22" ht="11.25">
      <c r="F143" s="4"/>
      <c r="T143" s="4"/>
      <c r="V143" s="6"/>
    </row>
    <row r="144" spans="1:22" ht="11.25">
      <c r="A144" s="1" t="s">
        <v>69</v>
      </c>
      <c r="D144" s="2">
        <f>SUM(D145:D147)</f>
        <v>13866.6</v>
      </c>
      <c r="F144" s="4"/>
      <c r="G144" s="2">
        <f aca="true" t="shared" si="41" ref="G144:R144">SUM(G145:G147)</f>
        <v>11542</v>
      </c>
      <c r="H144" s="2">
        <f t="shared" si="41"/>
        <v>10024</v>
      </c>
      <c r="I144" s="2">
        <f t="shared" si="41"/>
        <v>9366</v>
      </c>
      <c r="J144" s="2">
        <f t="shared" si="41"/>
        <v>8864</v>
      </c>
      <c r="K144" s="2">
        <f t="shared" si="41"/>
        <v>8466</v>
      </c>
      <c r="L144" s="2">
        <f t="shared" si="41"/>
        <v>8803</v>
      </c>
      <c r="M144" s="2">
        <f t="shared" si="41"/>
        <v>8604</v>
      </c>
      <c r="N144" s="2">
        <f t="shared" si="41"/>
        <v>8878</v>
      </c>
      <c r="O144" s="2">
        <f t="shared" si="41"/>
        <v>9024</v>
      </c>
      <c r="P144" s="2">
        <f t="shared" si="41"/>
        <v>9101</v>
      </c>
      <c r="Q144" s="2">
        <f t="shared" si="41"/>
        <v>8776</v>
      </c>
      <c r="R144" s="2">
        <f t="shared" si="41"/>
        <v>9757</v>
      </c>
      <c r="S144" s="7">
        <f>AVERAGE(N144:R144)</f>
        <v>9107.2</v>
      </c>
      <c r="T144" s="4">
        <f>(D144-S144)/D144</f>
        <v>0.3432276116712099</v>
      </c>
      <c r="V144" s="6"/>
    </row>
    <row r="145" spans="1:24" ht="11.25">
      <c r="A145" s="1" t="s">
        <v>62</v>
      </c>
      <c r="D145" s="2">
        <f>SUMIF($C$105:$C$137,$A145,D$105:D$137)</f>
        <v>4444.2</v>
      </c>
      <c r="F145" s="4"/>
      <c r="G145" s="2">
        <f aca="true" t="shared" si="42" ref="G145:R147">SUMIF($C$105:$C$137,$A145,G$105:G$137)</f>
        <v>3585</v>
      </c>
      <c r="H145" s="2">
        <f t="shared" si="42"/>
        <v>3201</v>
      </c>
      <c r="I145" s="2">
        <f t="shared" si="42"/>
        <v>3002</v>
      </c>
      <c r="J145" s="2">
        <f t="shared" si="42"/>
        <v>3043</v>
      </c>
      <c r="K145" s="2">
        <f t="shared" si="42"/>
        <v>2873</v>
      </c>
      <c r="L145" s="2">
        <f t="shared" si="42"/>
        <v>2812</v>
      </c>
      <c r="M145" s="2">
        <f t="shared" si="42"/>
        <v>2678</v>
      </c>
      <c r="N145" s="2">
        <f t="shared" si="42"/>
        <v>2771</v>
      </c>
      <c r="O145" s="2">
        <f t="shared" si="42"/>
        <v>2849</v>
      </c>
      <c r="P145" s="2">
        <f t="shared" si="42"/>
        <v>2916</v>
      </c>
      <c r="Q145" s="2">
        <f t="shared" si="42"/>
        <v>2802</v>
      </c>
      <c r="R145" s="2">
        <f t="shared" si="42"/>
        <v>3005</v>
      </c>
      <c r="S145" s="7">
        <f>AVERAGE(N145:R145)</f>
        <v>2868.6</v>
      </c>
      <c r="T145" s="4">
        <f>(D145-S145)/D145</f>
        <v>0.35452949912245174</v>
      </c>
      <c r="U145" s="2" t="s">
        <v>41</v>
      </c>
      <c r="V145" s="6">
        <f>D145*(1-$T$144)</f>
        <v>2918.827848210809</v>
      </c>
      <c r="W145" s="2">
        <f>((S145-V145)^2)/V145*5</f>
        <v>4.321660726641567</v>
      </c>
      <c r="X145" s="2" t="str">
        <f>IF(W145&gt;3.84,"Significant","Not significant")</f>
        <v>Significant</v>
      </c>
    </row>
    <row r="146" spans="1:24" ht="11.25">
      <c r="A146" s="1" t="s">
        <v>63</v>
      </c>
      <c r="D146" s="2">
        <f>SUMIF($C$105:$C$137,$A146,D$105:D$137)</f>
        <v>2144.2</v>
      </c>
      <c r="F146" s="4"/>
      <c r="G146" s="2">
        <f t="shared" si="42"/>
        <v>1743</v>
      </c>
      <c r="H146" s="2">
        <f t="shared" si="42"/>
        <v>1415</v>
      </c>
      <c r="I146" s="2">
        <f t="shared" si="42"/>
        <v>1335</v>
      </c>
      <c r="J146" s="2">
        <f t="shared" si="42"/>
        <v>1232</v>
      </c>
      <c r="K146" s="2">
        <f t="shared" si="42"/>
        <v>1129</v>
      </c>
      <c r="L146" s="2">
        <f t="shared" si="42"/>
        <v>1187</v>
      </c>
      <c r="M146" s="2">
        <f t="shared" si="42"/>
        <v>1285</v>
      </c>
      <c r="N146" s="2">
        <f t="shared" si="42"/>
        <v>1293</v>
      </c>
      <c r="O146" s="2">
        <f t="shared" si="42"/>
        <v>1307</v>
      </c>
      <c r="P146" s="2">
        <f t="shared" si="42"/>
        <v>1236</v>
      </c>
      <c r="Q146" s="2">
        <f t="shared" si="42"/>
        <v>1347</v>
      </c>
      <c r="R146" s="2">
        <f t="shared" si="42"/>
        <v>1392</v>
      </c>
      <c r="S146" s="7">
        <f>AVERAGE(N146:R146)</f>
        <v>1315</v>
      </c>
      <c r="T146" s="4">
        <f>(D146-S146)/D146</f>
        <v>0.38671765693498733</v>
      </c>
      <c r="U146" s="2" t="s">
        <v>40</v>
      </c>
      <c r="V146" s="6">
        <f>D146*(1-$T$144)</f>
        <v>1408.2513550545916</v>
      </c>
      <c r="W146" s="2">
        <f>((S146-V146)^2)/V146*5</f>
        <v>30.874513943501263</v>
      </c>
      <c r="X146" s="2" t="str">
        <f>IF(W146&gt;3.84,"Significant","Not significant")</f>
        <v>Significant</v>
      </c>
    </row>
    <row r="147" spans="1:24" ht="11.25">
      <c r="A147" s="1" t="s">
        <v>64</v>
      </c>
      <c r="D147" s="2">
        <f>SUMIF($C$105:$C$137,$A147,D$105:D$137)</f>
        <v>7278.200000000001</v>
      </c>
      <c r="F147" s="4"/>
      <c r="G147" s="2">
        <f t="shared" si="42"/>
        <v>6214</v>
      </c>
      <c r="H147" s="2">
        <f t="shared" si="42"/>
        <v>5408</v>
      </c>
      <c r="I147" s="2">
        <f t="shared" si="42"/>
        <v>5029</v>
      </c>
      <c r="J147" s="2">
        <f t="shared" si="42"/>
        <v>4589</v>
      </c>
      <c r="K147" s="2">
        <f t="shared" si="42"/>
        <v>4464</v>
      </c>
      <c r="L147" s="2">
        <f t="shared" si="42"/>
        <v>4804</v>
      </c>
      <c r="M147" s="2">
        <f t="shared" si="42"/>
        <v>4641</v>
      </c>
      <c r="N147" s="2">
        <f t="shared" si="42"/>
        <v>4814</v>
      </c>
      <c r="O147" s="2">
        <f t="shared" si="42"/>
        <v>4868</v>
      </c>
      <c r="P147" s="2">
        <f t="shared" si="42"/>
        <v>4949</v>
      </c>
      <c r="Q147" s="2">
        <f t="shared" si="42"/>
        <v>4627</v>
      </c>
      <c r="R147" s="2">
        <f t="shared" si="42"/>
        <v>5360</v>
      </c>
      <c r="S147" s="7">
        <f>AVERAGE(N147:R147)</f>
        <v>4923.6</v>
      </c>
      <c r="T147" s="4">
        <f>(D147-S147)/D147</f>
        <v>0.323514055673106</v>
      </c>
      <c r="U147" s="2" t="s">
        <v>42</v>
      </c>
      <c r="V147" s="6">
        <f>D147*(1-$T$144)</f>
        <v>4780.120796734601</v>
      </c>
      <c r="W147" s="2">
        <f>((S147-V147)^2)/V147*5</f>
        <v>21.53322336930977</v>
      </c>
      <c r="X147" s="2" t="str">
        <f>IF(W147&gt;3.84,"Significant","Not significant")</f>
        <v>Significant</v>
      </c>
    </row>
    <row r="148" spans="6:22" ht="11.25">
      <c r="F148" s="4"/>
      <c r="T148" s="4"/>
      <c r="V148" s="6"/>
    </row>
    <row r="149" spans="1:22" ht="11.25">
      <c r="A149" s="1" t="s">
        <v>70</v>
      </c>
      <c r="D149" s="2">
        <f>SUM(D150:D152)</f>
        <v>31814.6</v>
      </c>
      <c r="F149" s="4"/>
      <c r="G149" s="2">
        <f aca="true" t="shared" si="43" ref="G149:R149">SUM(G150:G152)</f>
        <v>26888</v>
      </c>
      <c r="H149" s="2">
        <f t="shared" si="43"/>
        <v>24531</v>
      </c>
      <c r="I149" s="2">
        <f t="shared" si="43"/>
        <v>22464</v>
      </c>
      <c r="J149" s="2">
        <f t="shared" si="43"/>
        <v>20946</v>
      </c>
      <c r="K149" s="2">
        <f t="shared" si="43"/>
        <v>19895</v>
      </c>
      <c r="L149" s="2">
        <f t="shared" si="43"/>
        <v>19350</v>
      </c>
      <c r="M149" s="2">
        <f t="shared" si="43"/>
        <v>19375</v>
      </c>
      <c r="N149" s="2">
        <f t="shared" si="43"/>
        <v>20011</v>
      </c>
      <c r="O149" s="2">
        <f t="shared" si="43"/>
        <v>20233</v>
      </c>
      <c r="P149" s="2">
        <f t="shared" si="43"/>
        <v>19679</v>
      </c>
      <c r="Q149" s="2">
        <f t="shared" si="43"/>
        <v>18423</v>
      </c>
      <c r="R149" s="2">
        <f t="shared" si="43"/>
        <v>21028</v>
      </c>
      <c r="S149" s="7">
        <f>AVERAGE(N149:R149)</f>
        <v>19874.8</v>
      </c>
      <c r="T149" s="4">
        <f>(D149-S149)/D149</f>
        <v>0.37529310442375513</v>
      </c>
      <c r="V149" s="6"/>
    </row>
    <row r="150" spans="1:24" ht="11.25">
      <c r="A150" s="1" t="s">
        <v>65</v>
      </c>
      <c r="D150" s="2">
        <f>SUMIF($C$105:$C$137,$A150,D$105:D$137)</f>
        <v>14255.8</v>
      </c>
      <c r="F150" s="4"/>
      <c r="G150" s="2">
        <f aca="true" t="shared" si="44" ref="G150:R152">SUMIF($C$105:$C$137,$A150,G$105:G$137)</f>
        <v>11688</v>
      </c>
      <c r="H150" s="2">
        <f t="shared" si="44"/>
        <v>11117</v>
      </c>
      <c r="I150" s="2">
        <f t="shared" si="44"/>
        <v>10044</v>
      </c>
      <c r="J150" s="2">
        <f t="shared" si="44"/>
        <v>9315</v>
      </c>
      <c r="K150" s="2">
        <f t="shared" si="44"/>
        <v>8897</v>
      </c>
      <c r="L150" s="2">
        <f t="shared" si="44"/>
        <v>8461</v>
      </c>
      <c r="M150" s="2">
        <f t="shared" si="44"/>
        <v>8627</v>
      </c>
      <c r="N150" s="2">
        <f t="shared" si="44"/>
        <v>8996</v>
      </c>
      <c r="O150" s="2">
        <f t="shared" si="44"/>
        <v>8852</v>
      </c>
      <c r="P150" s="2">
        <f t="shared" si="44"/>
        <v>8478</v>
      </c>
      <c r="Q150" s="2">
        <f t="shared" si="44"/>
        <v>7838</v>
      </c>
      <c r="R150" s="2">
        <f t="shared" si="44"/>
        <v>8799</v>
      </c>
      <c r="S150" s="7">
        <f>AVERAGE(N150:R150)</f>
        <v>8592.6</v>
      </c>
      <c r="T150" s="4">
        <f>(D150-S150)/D150</f>
        <v>0.39725585375776873</v>
      </c>
      <c r="U150" s="2" t="s">
        <v>41</v>
      </c>
      <c r="V150" s="6">
        <f>D150*(1-$T$149)</f>
        <v>8905.696561955832</v>
      </c>
      <c r="W150" s="2">
        <f>((S150-V150)^2)/V150*5</f>
        <v>55.037501236755176</v>
      </c>
      <c r="X150" s="2" t="str">
        <f>IF(W150&gt;3.84,"Significant","Not significant")</f>
        <v>Significant</v>
      </c>
    </row>
    <row r="151" spans="1:24" ht="11.25">
      <c r="A151" s="1" t="s">
        <v>66</v>
      </c>
      <c r="D151" s="2">
        <f>SUMIF($C$105:$C$137,$A151,D$105:D$137)</f>
        <v>9581.800000000001</v>
      </c>
      <c r="F151" s="4"/>
      <c r="G151" s="2">
        <f t="shared" si="44"/>
        <v>8137</v>
      </c>
      <c r="H151" s="2">
        <f t="shared" si="44"/>
        <v>7441</v>
      </c>
      <c r="I151" s="2">
        <f t="shared" si="44"/>
        <v>6790</v>
      </c>
      <c r="J151" s="2">
        <f t="shared" si="44"/>
        <v>6181</v>
      </c>
      <c r="K151" s="2">
        <f t="shared" si="44"/>
        <v>5968</v>
      </c>
      <c r="L151" s="2">
        <f t="shared" si="44"/>
        <v>5809</v>
      </c>
      <c r="M151" s="2">
        <f t="shared" si="44"/>
        <v>5625</v>
      </c>
      <c r="N151" s="2">
        <f t="shared" si="44"/>
        <v>5916</v>
      </c>
      <c r="O151" s="2">
        <f t="shared" si="44"/>
        <v>6254</v>
      </c>
      <c r="P151" s="2">
        <f t="shared" si="44"/>
        <v>6073</v>
      </c>
      <c r="Q151" s="2">
        <f t="shared" si="44"/>
        <v>5643</v>
      </c>
      <c r="R151" s="2">
        <f t="shared" si="44"/>
        <v>6409</v>
      </c>
      <c r="S151" s="7">
        <f>AVERAGE(N151:R151)</f>
        <v>6059</v>
      </c>
      <c r="T151" s="4">
        <f>(D151-S151)/D151</f>
        <v>0.36765534659458565</v>
      </c>
      <c r="U151" s="2" t="s">
        <v>40</v>
      </c>
      <c r="V151" s="6">
        <f>D151*(1-$T$149)</f>
        <v>5985.816532032464</v>
      </c>
      <c r="W151" s="2">
        <f>((S151-V151)^2)/V151*5</f>
        <v>4.473758889112479</v>
      </c>
      <c r="X151" s="2" t="str">
        <f>IF(W151&gt;3.84,"Significant","Not significant")</f>
        <v>Significant</v>
      </c>
    </row>
    <row r="152" spans="1:24" ht="11.25">
      <c r="A152" s="1" t="s">
        <v>67</v>
      </c>
      <c r="D152" s="2">
        <f>SUMIF($C$105:$C$137,$A152,D$105:D$137)</f>
        <v>7977</v>
      </c>
      <c r="F152" s="4"/>
      <c r="G152" s="2">
        <f t="shared" si="44"/>
        <v>7063</v>
      </c>
      <c r="H152" s="2">
        <f t="shared" si="44"/>
        <v>5973</v>
      </c>
      <c r="I152" s="2">
        <f t="shared" si="44"/>
        <v>5630</v>
      </c>
      <c r="J152" s="2">
        <f t="shared" si="44"/>
        <v>5450</v>
      </c>
      <c r="K152" s="2">
        <f t="shared" si="44"/>
        <v>5030</v>
      </c>
      <c r="L152" s="2">
        <f t="shared" si="44"/>
        <v>5080</v>
      </c>
      <c r="M152" s="2">
        <f t="shared" si="44"/>
        <v>5123</v>
      </c>
      <c r="N152" s="2">
        <f t="shared" si="44"/>
        <v>5099</v>
      </c>
      <c r="O152" s="2">
        <f t="shared" si="44"/>
        <v>5127</v>
      </c>
      <c r="P152" s="2">
        <f t="shared" si="44"/>
        <v>5128</v>
      </c>
      <c r="Q152" s="2">
        <f t="shared" si="44"/>
        <v>4942</v>
      </c>
      <c r="R152" s="2">
        <f t="shared" si="44"/>
        <v>5820</v>
      </c>
      <c r="S152" s="7">
        <f>AVERAGE(N152:R152)</f>
        <v>5223.2</v>
      </c>
      <c r="T152" s="4">
        <f>(D152-S152)/D152</f>
        <v>0.34521750031340104</v>
      </c>
      <c r="U152" s="2" t="s">
        <v>42</v>
      </c>
      <c r="V152" s="6">
        <f>D152*(1-$T$149)</f>
        <v>4983.2869060117055</v>
      </c>
      <c r="W152" s="2">
        <f>((S152-V152)^2)/V152*5</f>
        <v>57.75133335951353</v>
      </c>
      <c r="X152" s="2" t="str">
        <f>IF(W152&gt;3.84,"Significant","Not significant")</f>
        <v>Significant</v>
      </c>
    </row>
    <row r="154" spans="7:10" ht="11.25">
      <c r="G154" s="1" t="s">
        <v>50</v>
      </c>
      <c r="H154" s="2" t="s">
        <v>51</v>
      </c>
      <c r="I154" s="2" t="s">
        <v>52</v>
      </c>
      <c r="J154" s="2" t="s">
        <v>53</v>
      </c>
    </row>
    <row r="155" spans="7:10" ht="11.25">
      <c r="G155" s="1" t="s">
        <v>41</v>
      </c>
      <c r="H155" s="4">
        <f>T89</f>
        <v>0.42205323193916355</v>
      </c>
      <c r="I155" s="4">
        <f>T38</f>
        <v>0.6231703747072599</v>
      </c>
      <c r="J155" s="4">
        <f>T140</f>
        <v>0.38710160427807483</v>
      </c>
    </row>
    <row r="156" spans="7:10" ht="11.25">
      <c r="G156" s="1" t="s">
        <v>40</v>
      </c>
      <c r="H156" s="4">
        <f>T90</f>
        <v>0.5353846153846153</v>
      </c>
      <c r="I156" s="4">
        <f>T39</f>
        <v>0.6200848331995874</v>
      </c>
      <c r="J156" s="4">
        <f>T141</f>
        <v>0.37114105406788345</v>
      </c>
    </row>
    <row r="157" spans="7:10" ht="11.25">
      <c r="G157" s="1" t="s">
        <v>42</v>
      </c>
      <c r="H157" s="4">
        <f>T91</f>
        <v>0.4396984924623115</v>
      </c>
      <c r="I157" s="4">
        <f>T40</f>
        <v>0.5707294970548255</v>
      </c>
      <c r="J157" s="4">
        <f>T142</f>
        <v>0.3348628664324297</v>
      </c>
    </row>
  </sheetData>
  <printOptions/>
  <pageMargins left="0.75" right="0.75" top="1" bottom="1" header="0.5" footer="0.5"/>
  <pageSetup horizontalDpi="600" verticalDpi="600" orientation="landscape" paperSize="9" r:id="rId1"/>
  <rowBreaks count="2" manualBreakCount="2">
    <brk id="51" max="255" man="1"/>
    <brk id="10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162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1" customWidth="1"/>
    <col min="2" max="2" width="4.8515625" style="1" bestFit="1" customWidth="1"/>
    <col min="3" max="3" width="15.7109375" style="1" hidden="1" customWidth="1"/>
    <col min="4" max="4" width="7.7109375" style="2" customWidth="1"/>
    <col min="5" max="19" width="6.7109375" style="2" customWidth="1"/>
    <col min="20" max="20" width="7.7109375" style="2" customWidth="1"/>
    <col min="21" max="21" width="9.28125" style="2" bestFit="1" customWidth="1"/>
    <col min="22" max="22" width="7.7109375" style="2" customWidth="1"/>
    <col min="23" max="24" width="7.7109375" style="2" hidden="1" customWidth="1"/>
    <col min="25" max="27" width="10.7109375" style="2" customWidth="1"/>
    <col min="28" max="31" width="7.7109375" style="2" customWidth="1"/>
    <col min="32" max="32" width="22.140625" style="2" bestFit="1" customWidth="1"/>
    <col min="33" max="16384" width="7.7109375" style="2" customWidth="1"/>
  </cols>
  <sheetData>
    <row r="1" s="1" customFormat="1" ht="11.25">
      <c r="A1" s="8" t="s">
        <v>38</v>
      </c>
    </row>
    <row r="2" spans="1:32" ht="11.25">
      <c r="A2" s="1" t="s">
        <v>34</v>
      </c>
      <c r="D2" s="2" t="s">
        <v>36</v>
      </c>
      <c r="E2" s="2">
        <v>2001</v>
      </c>
      <c r="F2" s="2">
        <v>2002</v>
      </c>
      <c r="G2" s="2">
        <v>2003</v>
      </c>
      <c r="H2" s="2">
        <v>2004</v>
      </c>
      <c r="I2" s="2">
        <v>2005</v>
      </c>
      <c r="J2" s="2">
        <v>2006</v>
      </c>
      <c r="K2" s="2">
        <v>2007</v>
      </c>
      <c r="L2" s="2">
        <v>2008</v>
      </c>
      <c r="M2" s="2">
        <v>2009</v>
      </c>
      <c r="N2" s="2">
        <v>2010</v>
      </c>
      <c r="O2" s="2">
        <v>2011</v>
      </c>
      <c r="P2" s="2">
        <v>2012</v>
      </c>
      <c r="Q2" s="2">
        <v>2013</v>
      </c>
      <c r="R2" s="2">
        <v>2014</v>
      </c>
      <c r="S2" s="2">
        <v>2015</v>
      </c>
      <c r="T2" s="2" t="s">
        <v>87</v>
      </c>
      <c r="U2" s="2" t="s">
        <v>35</v>
      </c>
      <c r="V2" s="2" t="s">
        <v>43</v>
      </c>
      <c r="W2" s="2" t="s">
        <v>45</v>
      </c>
      <c r="X2" s="2" t="s">
        <v>44</v>
      </c>
      <c r="Y2" s="2" t="s">
        <v>47</v>
      </c>
      <c r="Z2" s="2" t="s">
        <v>60</v>
      </c>
      <c r="AA2" s="2" t="s">
        <v>59</v>
      </c>
      <c r="AB2" s="2" t="s">
        <v>58</v>
      </c>
      <c r="AC2" s="2" t="s">
        <v>59</v>
      </c>
      <c r="AF2" s="2" t="s">
        <v>81</v>
      </c>
    </row>
    <row r="3" spans="1:32" ht="11.25">
      <c r="A3" s="1" t="s">
        <v>25</v>
      </c>
      <c r="B3" s="1" t="s">
        <v>61</v>
      </c>
      <c r="C3" s="1" t="str">
        <f aca="true" t="shared" si="0" ref="C3:C35">B3&amp;" London - "&amp;V3</f>
        <v>Inner London - Low</v>
      </c>
      <c r="D3" s="7">
        <v>64.6</v>
      </c>
      <c r="E3" s="3"/>
      <c r="F3" s="3"/>
      <c r="G3" s="3">
        <v>36</v>
      </c>
      <c r="H3" s="3">
        <v>44</v>
      </c>
      <c r="I3" s="3">
        <v>43</v>
      </c>
      <c r="J3" s="3">
        <v>61</v>
      </c>
      <c r="K3" s="3">
        <v>48</v>
      </c>
      <c r="L3" s="3">
        <v>51</v>
      </c>
      <c r="M3" s="3">
        <v>46</v>
      </c>
      <c r="N3" s="3">
        <v>41</v>
      </c>
      <c r="O3" s="3">
        <v>49</v>
      </c>
      <c r="P3" s="3">
        <v>58</v>
      </c>
      <c r="Q3" s="3">
        <v>60</v>
      </c>
      <c r="R3" s="3">
        <v>55</v>
      </c>
      <c r="S3" s="3">
        <v>43</v>
      </c>
      <c r="T3" s="7">
        <f aca="true" t="shared" si="1" ref="T3:T36">AVERAGE(O3:S3)</f>
        <v>53</v>
      </c>
      <c r="U3" s="4">
        <f aca="true" t="shared" si="2" ref="U3:U36">(D3-T3)/D3</f>
        <v>0.1795665634674922</v>
      </c>
      <c r="V3" s="2" t="s">
        <v>41</v>
      </c>
      <c r="W3" s="6">
        <f aca="true" t="shared" si="3" ref="W3:W35">D3*(1-$U$36)</f>
        <v>23.97904374364191</v>
      </c>
      <c r="X3" s="2">
        <f aca="true" t="shared" si="4" ref="X3:X35">((T3-W3)^2)/W3*5</f>
        <v>175.61498928762848</v>
      </c>
      <c r="Y3" s="2" t="str">
        <f aca="true" t="shared" si="5" ref="Y3:Y35">IF(X3&gt;3.84,"Significant","Not significant")</f>
        <v>Significant</v>
      </c>
      <c r="Z3" s="2">
        <v>130</v>
      </c>
      <c r="AA3" s="2">
        <f aca="true" t="shared" si="6" ref="AA3:AA35">D3/Z3</f>
        <v>0.49692307692307686</v>
      </c>
      <c r="AB3" s="2">
        <v>101</v>
      </c>
      <c r="AC3" s="2">
        <f aca="true" t="shared" si="7" ref="AC3:AC35">T3/AB3</f>
        <v>0.5247524752475248</v>
      </c>
      <c r="AD3" s="4">
        <f aca="true" t="shared" si="8" ref="AD3:AD35">(AA3-AC3)/AA3</f>
        <v>-0.05600343316065371</v>
      </c>
      <c r="AF3" s="10">
        <v>41840</v>
      </c>
    </row>
    <row r="4" spans="1:32" ht="11.25">
      <c r="A4" s="1" t="s">
        <v>31</v>
      </c>
      <c r="B4" s="1" t="s">
        <v>61</v>
      </c>
      <c r="C4" s="1" t="str">
        <f t="shared" si="0"/>
        <v>Inner London - High</v>
      </c>
      <c r="D4" s="7">
        <v>186.6</v>
      </c>
      <c r="E4" s="3"/>
      <c r="F4" s="3"/>
      <c r="G4" s="3">
        <v>133</v>
      </c>
      <c r="H4" s="3">
        <v>133</v>
      </c>
      <c r="I4" s="3">
        <v>111</v>
      </c>
      <c r="J4" s="3">
        <v>124</v>
      </c>
      <c r="K4" s="3">
        <v>151</v>
      </c>
      <c r="L4" s="3">
        <v>146</v>
      </c>
      <c r="M4" s="3">
        <v>105</v>
      </c>
      <c r="N4" s="3">
        <v>91</v>
      </c>
      <c r="O4" s="3">
        <v>103</v>
      </c>
      <c r="P4" s="3">
        <v>168</v>
      </c>
      <c r="Q4" s="3">
        <v>87</v>
      </c>
      <c r="R4" s="3">
        <v>88</v>
      </c>
      <c r="S4" s="3">
        <v>68</v>
      </c>
      <c r="T4" s="7">
        <f t="shared" si="1"/>
        <v>102.8</v>
      </c>
      <c r="U4" s="4">
        <f t="shared" si="2"/>
        <v>0.4490889603429796</v>
      </c>
      <c r="V4" s="2" t="s">
        <v>42</v>
      </c>
      <c r="W4" s="6">
        <f t="shared" si="3"/>
        <v>69.26454431212973</v>
      </c>
      <c r="X4" s="2">
        <f t="shared" si="4"/>
        <v>81.18343947555314</v>
      </c>
      <c r="Y4" s="2" t="str">
        <f t="shared" si="5"/>
        <v>Significant</v>
      </c>
      <c r="Z4" s="2">
        <v>560</v>
      </c>
      <c r="AA4" s="2">
        <f t="shared" si="6"/>
        <v>0.3332142857142857</v>
      </c>
      <c r="AB4" s="2">
        <v>562</v>
      </c>
      <c r="AC4" s="2">
        <f t="shared" si="7"/>
        <v>0.18291814946619217</v>
      </c>
      <c r="AD4" s="4">
        <f t="shared" si="8"/>
        <v>0.45104949785065584</v>
      </c>
      <c r="AF4" s="2" t="s">
        <v>85</v>
      </c>
    </row>
    <row r="5" spans="1:30" ht="11.25">
      <c r="A5" s="1" t="s">
        <v>10</v>
      </c>
      <c r="B5" s="1" t="s">
        <v>68</v>
      </c>
      <c r="C5" s="1" t="str">
        <f t="shared" si="0"/>
        <v>Outer London - High</v>
      </c>
      <c r="D5" s="7">
        <v>160.6</v>
      </c>
      <c r="E5" s="3"/>
      <c r="F5" s="3"/>
      <c r="G5" s="3">
        <v>175</v>
      </c>
      <c r="H5" s="3">
        <v>131</v>
      </c>
      <c r="I5" s="3">
        <v>94</v>
      </c>
      <c r="J5" s="3">
        <v>117</v>
      </c>
      <c r="K5" s="3">
        <v>78</v>
      </c>
      <c r="L5" s="3">
        <v>80</v>
      </c>
      <c r="M5" s="3">
        <v>98</v>
      </c>
      <c r="N5" s="3">
        <v>79</v>
      </c>
      <c r="O5" s="3">
        <v>78</v>
      </c>
      <c r="P5" s="3">
        <v>107</v>
      </c>
      <c r="Q5" s="3">
        <v>106</v>
      </c>
      <c r="R5" s="3">
        <v>85</v>
      </c>
      <c r="S5" s="3">
        <v>62</v>
      </c>
      <c r="T5" s="7">
        <f t="shared" si="1"/>
        <v>87.6</v>
      </c>
      <c r="U5" s="4">
        <f t="shared" si="2"/>
        <v>0.4545454545454546</v>
      </c>
      <c r="V5" s="2" t="s">
        <v>42</v>
      </c>
      <c r="W5" s="6">
        <f t="shared" si="3"/>
        <v>59.61353599425528</v>
      </c>
      <c r="X5" s="2">
        <f t="shared" si="4"/>
        <v>65.69331566075215</v>
      </c>
      <c r="Y5" s="2" t="str">
        <f t="shared" si="5"/>
        <v>Significant</v>
      </c>
      <c r="Z5" s="2">
        <v>390</v>
      </c>
      <c r="AA5" s="2">
        <f t="shared" si="6"/>
        <v>0.4117948717948718</v>
      </c>
      <c r="AB5" s="2">
        <v>335</v>
      </c>
      <c r="AC5" s="2">
        <f t="shared" si="7"/>
        <v>0.2614925373134328</v>
      </c>
      <c r="AD5" s="4">
        <f t="shared" si="8"/>
        <v>0.36499321573948446</v>
      </c>
    </row>
    <row r="6" spans="1:32" ht="11.25">
      <c r="A6" s="1" t="s">
        <v>15</v>
      </c>
      <c r="B6" s="1" t="s">
        <v>61</v>
      </c>
      <c r="C6" s="1" t="str">
        <f t="shared" si="0"/>
        <v>Inner London - High</v>
      </c>
      <c r="D6" s="7">
        <v>185.6</v>
      </c>
      <c r="E6" s="3"/>
      <c r="F6" s="3"/>
      <c r="G6" s="3">
        <v>152</v>
      </c>
      <c r="H6" s="3">
        <v>101</v>
      </c>
      <c r="I6" s="3">
        <v>90</v>
      </c>
      <c r="J6" s="3">
        <v>81</v>
      </c>
      <c r="K6" s="3">
        <v>112</v>
      </c>
      <c r="L6" s="3">
        <v>75</v>
      </c>
      <c r="M6" s="3">
        <v>77</v>
      </c>
      <c r="N6" s="3">
        <v>81</v>
      </c>
      <c r="O6" s="3">
        <v>100</v>
      </c>
      <c r="P6" s="3">
        <v>122</v>
      </c>
      <c r="Q6" s="3">
        <v>71</v>
      </c>
      <c r="R6" s="3">
        <v>93</v>
      </c>
      <c r="S6" s="3">
        <v>89</v>
      </c>
      <c r="T6" s="7">
        <f t="shared" si="1"/>
        <v>95</v>
      </c>
      <c r="U6" s="4">
        <f t="shared" si="2"/>
        <v>0.4881465517241379</v>
      </c>
      <c r="V6" s="2" t="s">
        <v>42</v>
      </c>
      <c r="W6" s="6">
        <f t="shared" si="3"/>
        <v>68.89335168451917</v>
      </c>
      <c r="X6" s="2">
        <f t="shared" si="4"/>
        <v>49.46464859114617</v>
      </c>
      <c r="Y6" s="2" t="str">
        <f t="shared" si="5"/>
        <v>Significant</v>
      </c>
      <c r="Z6" s="2">
        <v>300</v>
      </c>
      <c r="AA6" s="2">
        <f t="shared" si="6"/>
        <v>0.6186666666666667</v>
      </c>
      <c r="AB6" s="2">
        <v>254</v>
      </c>
      <c r="AC6" s="2">
        <f t="shared" si="7"/>
        <v>0.37401574803149606</v>
      </c>
      <c r="AD6" s="4">
        <f t="shared" si="8"/>
        <v>0.3954486831387456</v>
      </c>
      <c r="AF6" s="9">
        <v>41275</v>
      </c>
    </row>
    <row r="7" spans="1:32" ht="11.25">
      <c r="A7" s="1" t="s">
        <v>9</v>
      </c>
      <c r="B7" s="1" t="s">
        <v>61</v>
      </c>
      <c r="C7" s="1" t="str">
        <f t="shared" si="0"/>
        <v>Inner London - High</v>
      </c>
      <c r="D7" s="7">
        <v>208.6</v>
      </c>
      <c r="E7" s="3"/>
      <c r="F7" s="3"/>
      <c r="G7" s="3">
        <v>148</v>
      </c>
      <c r="H7" s="3">
        <v>149</v>
      </c>
      <c r="I7" s="3">
        <v>124</v>
      </c>
      <c r="J7" s="3">
        <v>117</v>
      </c>
      <c r="K7" s="3">
        <v>127</v>
      </c>
      <c r="L7" s="3">
        <v>162</v>
      </c>
      <c r="M7" s="3">
        <v>103</v>
      </c>
      <c r="N7" s="3">
        <v>103</v>
      </c>
      <c r="O7" s="3">
        <v>108</v>
      </c>
      <c r="P7" s="3">
        <v>147</v>
      </c>
      <c r="Q7" s="3">
        <v>83</v>
      </c>
      <c r="R7" s="3">
        <v>60</v>
      </c>
      <c r="S7" s="3">
        <v>82</v>
      </c>
      <c r="T7" s="7">
        <f t="shared" si="1"/>
        <v>96</v>
      </c>
      <c r="U7" s="4">
        <f t="shared" si="2"/>
        <v>0.5397890699904122</v>
      </c>
      <c r="V7" s="2" t="s">
        <v>42</v>
      </c>
      <c r="W7" s="6">
        <f t="shared" si="3"/>
        <v>77.43078211956197</v>
      </c>
      <c r="X7" s="2">
        <f t="shared" si="4"/>
        <v>22.266070628005824</v>
      </c>
      <c r="Y7" s="2" t="str">
        <f t="shared" si="5"/>
        <v>Significant</v>
      </c>
      <c r="Z7" s="2">
        <v>336</v>
      </c>
      <c r="AA7" s="2">
        <f t="shared" si="6"/>
        <v>0.6208333333333333</v>
      </c>
      <c r="AB7" s="2">
        <v>300</v>
      </c>
      <c r="AC7" s="2">
        <f t="shared" si="7"/>
        <v>0.32</v>
      </c>
      <c r="AD7" s="4">
        <f t="shared" si="8"/>
        <v>0.48456375838926175</v>
      </c>
      <c r="AF7" s="2" t="s">
        <v>83</v>
      </c>
    </row>
    <row r="8" spans="1:32" ht="11.25">
      <c r="A8" s="1" t="s">
        <v>27</v>
      </c>
      <c r="B8" s="1" t="s">
        <v>68</v>
      </c>
      <c r="C8" s="1" t="str">
        <f t="shared" si="0"/>
        <v>Outer London - Moderate</v>
      </c>
      <c r="D8" s="7">
        <v>149</v>
      </c>
      <c r="E8" s="3"/>
      <c r="F8" s="3"/>
      <c r="G8" s="3">
        <v>106</v>
      </c>
      <c r="H8" s="3">
        <v>113</v>
      </c>
      <c r="I8" s="3">
        <v>122</v>
      </c>
      <c r="J8" s="3">
        <v>133</v>
      </c>
      <c r="K8" s="3">
        <v>103</v>
      </c>
      <c r="L8" s="3">
        <v>94</v>
      </c>
      <c r="M8" s="3">
        <v>93</v>
      </c>
      <c r="N8" s="3">
        <v>74</v>
      </c>
      <c r="O8" s="3">
        <v>77</v>
      </c>
      <c r="P8" s="3">
        <v>80</v>
      </c>
      <c r="Q8" s="3">
        <v>53</v>
      </c>
      <c r="R8" s="3">
        <v>69</v>
      </c>
      <c r="S8" s="3">
        <v>62</v>
      </c>
      <c r="T8" s="7">
        <f t="shared" si="1"/>
        <v>68.2</v>
      </c>
      <c r="U8" s="4">
        <f t="shared" si="2"/>
        <v>0.5422818791946309</v>
      </c>
      <c r="V8" s="2" t="s">
        <v>40</v>
      </c>
      <c r="W8" s="6">
        <f t="shared" si="3"/>
        <v>55.30770151397284</v>
      </c>
      <c r="X8" s="2">
        <f t="shared" si="4"/>
        <v>15.026059274116372</v>
      </c>
      <c r="Y8" s="2" t="str">
        <f t="shared" si="5"/>
        <v>Significant</v>
      </c>
      <c r="Z8" s="2">
        <v>370</v>
      </c>
      <c r="AA8" s="2">
        <f t="shared" si="6"/>
        <v>0.4027027027027027</v>
      </c>
      <c r="AB8" s="2">
        <v>330</v>
      </c>
      <c r="AC8" s="2">
        <f t="shared" si="7"/>
        <v>0.20666666666666667</v>
      </c>
      <c r="AD8" s="4">
        <f t="shared" si="8"/>
        <v>0.4868008948545861</v>
      </c>
      <c r="AF8" s="10">
        <v>42618</v>
      </c>
    </row>
    <row r="9" spans="1:30" ht="11.25">
      <c r="A9" s="1" t="s">
        <v>0</v>
      </c>
      <c r="B9" s="1" t="s">
        <v>68</v>
      </c>
      <c r="C9" s="1" t="str">
        <f t="shared" si="0"/>
        <v>Outer London - Low</v>
      </c>
      <c r="D9" s="7">
        <v>268.8</v>
      </c>
      <c r="E9" s="3"/>
      <c r="F9" s="3"/>
      <c r="G9" s="3">
        <v>197</v>
      </c>
      <c r="H9" s="3">
        <v>172</v>
      </c>
      <c r="I9" s="3">
        <v>146</v>
      </c>
      <c r="J9" s="3">
        <v>147</v>
      </c>
      <c r="K9" s="3">
        <v>158</v>
      </c>
      <c r="L9" s="3">
        <v>136</v>
      </c>
      <c r="M9" s="3">
        <v>137</v>
      </c>
      <c r="N9" s="3">
        <v>132</v>
      </c>
      <c r="O9" s="3">
        <v>141</v>
      </c>
      <c r="P9" s="3">
        <v>112</v>
      </c>
      <c r="Q9" s="3">
        <v>131</v>
      </c>
      <c r="R9" s="3">
        <v>98</v>
      </c>
      <c r="S9" s="3">
        <v>92</v>
      </c>
      <c r="T9" s="7">
        <f t="shared" si="1"/>
        <v>114.8</v>
      </c>
      <c r="U9" s="4">
        <f t="shared" si="2"/>
        <v>0.5729166666666666</v>
      </c>
      <c r="V9" s="2" t="s">
        <v>41</v>
      </c>
      <c r="W9" s="6">
        <f t="shared" si="3"/>
        <v>99.77657830171744</v>
      </c>
      <c r="X9" s="2">
        <f t="shared" si="4"/>
        <v>11.31042993085594</v>
      </c>
      <c r="Y9" s="2" t="str">
        <f t="shared" si="5"/>
        <v>Significant</v>
      </c>
      <c r="Z9" s="2">
        <v>998</v>
      </c>
      <c r="AA9" s="2">
        <f t="shared" si="6"/>
        <v>0.26933867735470945</v>
      </c>
      <c r="AB9" s="2">
        <v>986</v>
      </c>
      <c r="AC9" s="2">
        <f t="shared" si="7"/>
        <v>0.11643002028397566</v>
      </c>
      <c r="AD9" s="4">
        <f t="shared" si="8"/>
        <v>0.5677188979039893</v>
      </c>
    </row>
    <row r="10" spans="1:30" ht="11.25">
      <c r="A10" s="1" t="s">
        <v>28</v>
      </c>
      <c r="B10" s="1" t="s">
        <v>61</v>
      </c>
      <c r="C10" s="1" t="str">
        <f t="shared" si="0"/>
        <v>Inner London - Low</v>
      </c>
      <c r="D10" s="7">
        <v>170.8</v>
      </c>
      <c r="E10" s="3"/>
      <c r="F10" s="3"/>
      <c r="G10" s="3">
        <v>116</v>
      </c>
      <c r="H10" s="3">
        <v>105</v>
      </c>
      <c r="I10" s="3">
        <v>113</v>
      </c>
      <c r="J10" s="3">
        <v>114</v>
      </c>
      <c r="K10" s="3">
        <v>120</v>
      </c>
      <c r="L10" s="3">
        <v>113</v>
      </c>
      <c r="M10" s="3">
        <v>94</v>
      </c>
      <c r="N10" s="3">
        <v>80</v>
      </c>
      <c r="O10" s="3">
        <v>82</v>
      </c>
      <c r="P10" s="3">
        <v>94</v>
      </c>
      <c r="Q10" s="3">
        <v>64</v>
      </c>
      <c r="R10" s="3">
        <v>69</v>
      </c>
      <c r="S10" s="3">
        <v>52</v>
      </c>
      <c r="T10" s="7">
        <f t="shared" si="1"/>
        <v>72.2</v>
      </c>
      <c r="U10" s="4">
        <f t="shared" si="2"/>
        <v>0.5772833723653396</v>
      </c>
      <c r="V10" s="2" t="s">
        <v>41</v>
      </c>
      <c r="W10" s="6">
        <f t="shared" si="3"/>
        <v>63.39970079588296</v>
      </c>
      <c r="X10" s="2">
        <f t="shared" si="4"/>
        <v>6.107699650769664</v>
      </c>
      <c r="Y10" s="2" t="str">
        <f t="shared" si="5"/>
        <v>Significant</v>
      </c>
      <c r="Z10" s="2">
        <v>365</v>
      </c>
      <c r="AA10" s="2">
        <f t="shared" si="6"/>
        <v>0.46794520547945206</v>
      </c>
      <c r="AB10" s="2">
        <v>323</v>
      </c>
      <c r="AC10" s="2">
        <f t="shared" si="7"/>
        <v>0.2235294117647059</v>
      </c>
      <c r="AD10" s="4">
        <f t="shared" si="8"/>
        <v>0.5223171235707398</v>
      </c>
    </row>
    <row r="11" spans="1:32" ht="11.25">
      <c r="A11" s="1" t="s">
        <v>16</v>
      </c>
      <c r="B11" s="1" t="s">
        <v>61</v>
      </c>
      <c r="C11" s="1" t="str">
        <f t="shared" si="0"/>
        <v>Inner London - Moderate</v>
      </c>
      <c r="D11" s="7">
        <v>312.6</v>
      </c>
      <c r="E11" s="3"/>
      <c r="F11" s="3"/>
      <c r="G11" s="3">
        <v>209</v>
      </c>
      <c r="H11" s="3">
        <v>167</v>
      </c>
      <c r="I11" s="3">
        <v>162</v>
      </c>
      <c r="J11" s="3">
        <v>195</v>
      </c>
      <c r="K11" s="3">
        <v>185</v>
      </c>
      <c r="L11" s="3">
        <v>164</v>
      </c>
      <c r="M11" s="3">
        <v>173</v>
      </c>
      <c r="N11" s="3">
        <v>156</v>
      </c>
      <c r="O11" s="3">
        <v>169</v>
      </c>
      <c r="P11" s="3">
        <v>151</v>
      </c>
      <c r="Q11" s="3">
        <v>133</v>
      </c>
      <c r="R11" s="3">
        <v>98</v>
      </c>
      <c r="S11" s="3">
        <v>99</v>
      </c>
      <c r="T11" s="7">
        <f t="shared" si="1"/>
        <v>130</v>
      </c>
      <c r="U11" s="4">
        <f t="shared" si="2"/>
        <v>0.5841330774152271</v>
      </c>
      <c r="V11" s="2" t="s">
        <v>40</v>
      </c>
      <c r="W11" s="6">
        <f t="shared" si="3"/>
        <v>116.0348153910598</v>
      </c>
      <c r="X11" s="2">
        <f t="shared" si="4"/>
        <v>8.403787281623353</v>
      </c>
      <c r="Y11" s="2" t="str">
        <f t="shared" si="5"/>
        <v>Significant</v>
      </c>
      <c r="Z11" s="2">
        <v>579</v>
      </c>
      <c r="AA11" s="2">
        <f t="shared" si="6"/>
        <v>0.5398963730569949</v>
      </c>
      <c r="AB11" s="2">
        <v>464</v>
      </c>
      <c r="AC11" s="2">
        <f t="shared" si="7"/>
        <v>0.2801724137931034</v>
      </c>
      <c r="AD11" s="4">
        <f t="shared" si="8"/>
        <v>0.48106261168839776</v>
      </c>
      <c r="AF11" s="2" t="s">
        <v>82</v>
      </c>
    </row>
    <row r="12" spans="1:32" ht="11.25">
      <c r="A12" s="1" t="s">
        <v>21</v>
      </c>
      <c r="B12" s="1" t="s">
        <v>61</v>
      </c>
      <c r="C12" s="1" t="str">
        <f t="shared" si="0"/>
        <v>Inner London - High</v>
      </c>
      <c r="D12" s="7">
        <v>239.2</v>
      </c>
      <c r="E12" s="3"/>
      <c r="F12" s="3"/>
      <c r="G12" s="3">
        <v>195</v>
      </c>
      <c r="H12" s="3">
        <v>126</v>
      </c>
      <c r="I12" s="3">
        <v>132</v>
      </c>
      <c r="J12" s="3">
        <v>138</v>
      </c>
      <c r="K12" s="3">
        <v>139</v>
      </c>
      <c r="L12" s="3">
        <v>165</v>
      </c>
      <c r="M12" s="3">
        <v>127</v>
      </c>
      <c r="N12" s="3">
        <v>165</v>
      </c>
      <c r="O12" s="3">
        <v>126</v>
      </c>
      <c r="P12" s="3">
        <v>117</v>
      </c>
      <c r="Q12" s="3">
        <v>87</v>
      </c>
      <c r="R12" s="3">
        <v>69</v>
      </c>
      <c r="S12" s="3">
        <v>89</v>
      </c>
      <c r="T12" s="7">
        <f t="shared" si="1"/>
        <v>97.6</v>
      </c>
      <c r="U12" s="4">
        <f t="shared" si="2"/>
        <v>0.5919732441471572</v>
      </c>
      <c r="V12" s="2" t="s">
        <v>42</v>
      </c>
      <c r="W12" s="6">
        <f t="shared" si="3"/>
        <v>88.78927652444497</v>
      </c>
      <c r="X12" s="2">
        <f t="shared" si="4"/>
        <v>4.371521607191158</v>
      </c>
      <c r="Y12" s="2" t="str">
        <f t="shared" si="5"/>
        <v>Significant</v>
      </c>
      <c r="Z12" s="2">
        <v>537</v>
      </c>
      <c r="AA12" s="2">
        <f t="shared" si="6"/>
        <v>0.44543761638733703</v>
      </c>
      <c r="AB12" s="2">
        <v>466</v>
      </c>
      <c r="AC12" s="2">
        <f t="shared" si="7"/>
        <v>0.2094420600858369</v>
      </c>
      <c r="AD12" s="4">
        <f t="shared" si="8"/>
        <v>0.5298060774828829</v>
      </c>
      <c r="AF12" s="10">
        <v>42079</v>
      </c>
    </row>
    <row r="13" spans="1:30" ht="11.25">
      <c r="A13" s="1" t="s">
        <v>71</v>
      </c>
      <c r="B13" s="1" t="s">
        <v>61</v>
      </c>
      <c r="C13" s="1" t="str">
        <f t="shared" si="0"/>
        <v>Inner London - Low</v>
      </c>
      <c r="D13" s="7">
        <v>408.6</v>
      </c>
      <c r="E13" s="3"/>
      <c r="F13" s="3"/>
      <c r="G13" s="3">
        <v>330</v>
      </c>
      <c r="H13" s="3">
        <v>281</v>
      </c>
      <c r="I13" s="3">
        <v>263</v>
      </c>
      <c r="J13" s="3">
        <v>293</v>
      </c>
      <c r="K13" s="3">
        <v>286</v>
      </c>
      <c r="L13" s="3">
        <v>272</v>
      </c>
      <c r="M13" s="3">
        <v>261</v>
      </c>
      <c r="N13" s="3">
        <v>186</v>
      </c>
      <c r="O13" s="3">
        <v>160</v>
      </c>
      <c r="P13" s="3">
        <v>193</v>
      </c>
      <c r="Q13" s="3">
        <v>177</v>
      </c>
      <c r="R13" s="3">
        <v>138</v>
      </c>
      <c r="S13" s="3">
        <v>135</v>
      </c>
      <c r="T13" s="7">
        <f t="shared" si="1"/>
        <v>160.6</v>
      </c>
      <c r="U13" s="4">
        <f t="shared" si="2"/>
        <v>0.6069505628976996</v>
      </c>
      <c r="V13" s="2" t="s">
        <v>41</v>
      </c>
      <c r="W13" s="6">
        <f t="shared" si="3"/>
        <v>151.66930764167316</v>
      </c>
      <c r="X13" s="2">
        <f t="shared" si="4"/>
        <v>2.6293146332383928</v>
      </c>
      <c r="Y13" s="2" t="str">
        <f t="shared" si="5"/>
        <v>Not significant</v>
      </c>
      <c r="Z13" s="2">
        <v>664</v>
      </c>
      <c r="AA13" s="2">
        <f t="shared" si="6"/>
        <v>0.6153614457831326</v>
      </c>
      <c r="AB13" s="2">
        <v>526</v>
      </c>
      <c r="AC13" s="2">
        <f t="shared" si="7"/>
        <v>0.3053231939163498</v>
      </c>
      <c r="AD13" s="4">
        <f t="shared" si="8"/>
        <v>0.503831128829035</v>
      </c>
    </row>
    <row r="14" spans="1:30" ht="11.25">
      <c r="A14" s="1" t="s">
        <v>30</v>
      </c>
      <c r="B14" s="1" t="s">
        <v>68</v>
      </c>
      <c r="C14" s="1" t="str">
        <f t="shared" si="0"/>
        <v>Outer London - Low</v>
      </c>
      <c r="D14" s="7">
        <v>135.4</v>
      </c>
      <c r="E14" s="3"/>
      <c r="F14" s="3"/>
      <c r="G14" s="3">
        <v>122</v>
      </c>
      <c r="H14" s="3">
        <v>80</v>
      </c>
      <c r="I14" s="3">
        <v>72</v>
      </c>
      <c r="J14" s="3">
        <v>103</v>
      </c>
      <c r="K14" s="3">
        <v>76</v>
      </c>
      <c r="L14" s="3">
        <v>64</v>
      </c>
      <c r="M14" s="3">
        <v>56</v>
      </c>
      <c r="N14" s="3">
        <v>72</v>
      </c>
      <c r="O14" s="3">
        <v>69</v>
      </c>
      <c r="P14" s="3">
        <v>52</v>
      </c>
      <c r="Q14" s="3">
        <v>48</v>
      </c>
      <c r="R14" s="3">
        <v>54</v>
      </c>
      <c r="S14" s="3">
        <v>38</v>
      </c>
      <c r="T14" s="7">
        <f t="shared" si="1"/>
        <v>52.2</v>
      </c>
      <c r="U14" s="4">
        <f t="shared" si="2"/>
        <v>0.6144756277695717</v>
      </c>
      <c r="V14" s="2" t="s">
        <v>41</v>
      </c>
      <c r="W14" s="6">
        <f t="shared" si="3"/>
        <v>50.25948177846928</v>
      </c>
      <c r="X14" s="2">
        <f t="shared" si="4"/>
        <v>0.37461697125037974</v>
      </c>
      <c r="Y14" s="2" t="str">
        <f t="shared" si="5"/>
        <v>Not significant</v>
      </c>
      <c r="Z14" s="2">
        <v>556</v>
      </c>
      <c r="AA14" s="2">
        <f t="shared" si="6"/>
        <v>0.24352517985611513</v>
      </c>
      <c r="AB14" s="2">
        <v>476</v>
      </c>
      <c r="AC14" s="2">
        <f t="shared" si="7"/>
        <v>0.1096638655462185</v>
      </c>
      <c r="AD14" s="4">
        <f t="shared" si="8"/>
        <v>0.5496816156300037</v>
      </c>
    </row>
    <row r="15" spans="1:30" ht="11.25">
      <c r="A15" s="1" t="s">
        <v>23</v>
      </c>
      <c r="B15" s="1" t="s">
        <v>68</v>
      </c>
      <c r="C15" s="1" t="str">
        <f t="shared" si="0"/>
        <v>Outer London - Moderate</v>
      </c>
      <c r="D15" s="7">
        <v>254.8</v>
      </c>
      <c r="E15" s="3"/>
      <c r="F15" s="3"/>
      <c r="G15" s="3">
        <v>138</v>
      </c>
      <c r="H15" s="3">
        <v>150</v>
      </c>
      <c r="I15" s="3">
        <v>121</v>
      </c>
      <c r="J15" s="3">
        <v>134</v>
      </c>
      <c r="K15" s="3">
        <v>166</v>
      </c>
      <c r="L15" s="3">
        <v>116</v>
      </c>
      <c r="M15" s="3">
        <v>120</v>
      </c>
      <c r="N15" s="3">
        <v>102</v>
      </c>
      <c r="O15" s="3">
        <v>112</v>
      </c>
      <c r="P15" s="3">
        <v>109</v>
      </c>
      <c r="Q15" s="3">
        <v>99</v>
      </c>
      <c r="R15" s="3">
        <v>81</v>
      </c>
      <c r="S15" s="3">
        <v>74</v>
      </c>
      <c r="T15" s="7">
        <f t="shared" si="1"/>
        <v>95</v>
      </c>
      <c r="U15" s="4">
        <f t="shared" si="2"/>
        <v>0.6271585557299844</v>
      </c>
      <c r="V15" s="2" t="s">
        <v>40</v>
      </c>
      <c r="W15" s="6">
        <f t="shared" si="3"/>
        <v>94.57988151516966</v>
      </c>
      <c r="X15" s="2">
        <f t="shared" si="4"/>
        <v>0.00933071275141277</v>
      </c>
      <c r="Y15" s="2" t="str">
        <f t="shared" si="5"/>
        <v>Not significant</v>
      </c>
      <c r="Z15" s="2">
        <v>625</v>
      </c>
      <c r="AA15" s="2">
        <f t="shared" si="6"/>
        <v>0.40768000000000004</v>
      </c>
      <c r="AB15" s="2">
        <v>494</v>
      </c>
      <c r="AC15" s="2">
        <f t="shared" si="7"/>
        <v>0.19230769230769232</v>
      </c>
      <c r="AD15" s="4">
        <f t="shared" si="8"/>
        <v>0.5282876464195145</v>
      </c>
    </row>
    <row r="16" spans="1:32" ht="11.25">
      <c r="A16" s="1" t="s">
        <v>4</v>
      </c>
      <c r="B16" s="1" t="s">
        <v>61</v>
      </c>
      <c r="C16" s="1" t="str">
        <f t="shared" si="0"/>
        <v>Inner London - High</v>
      </c>
      <c r="D16" s="7">
        <v>249.6</v>
      </c>
      <c r="E16" s="3"/>
      <c r="F16" s="3"/>
      <c r="G16" s="3">
        <v>187</v>
      </c>
      <c r="H16" s="3">
        <v>148</v>
      </c>
      <c r="I16" s="3">
        <v>131</v>
      </c>
      <c r="J16" s="3">
        <v>123</v>
      </c>
      <c r="K16" s="3">
        <v>105</v>
      </c>
      <c r="L16" s="3">
        <v>123</v>
      </c>
      <c r="M16" s="3">
        <v>141</v>
      </c>
      <c r="N16" s="3">
        <v>112</v>
      </c>
      <c r="O16" s="3">
        <v>100</v>
      </c>
      <c r="P16" s="3">
        <v>114</v>
      </c>
      <c r="Q16" s="3">
        <v>105</v>
      </c>
      <c r="R16" s="3">
        <v>70</v>
      </c>
      <c r="S16" s="3">
        <v>76</v>
      </c>
      <c r="T16" s="7">
        <f t="shared" si="1"/>
        <v>93</v>
      </c>
      <c r="U16" s="4">
        <f t="shared" si="2"/>
        <v>0.6274038461538461</v>
      </c>
      <c r="V16" s="2" t="s">
        <v>42</v>
      </c>
      <c r="W16" s="6">
        <f t="shared" si="3"/>
        <v>92.64967985159475</v>
      </c>
      <c r="X16" s="2">
        <f t="shared" si="4"/>
        <v>0.006623023769496638</v>
      </c>
      <c r="Y16" s="2" t="str">
        <f t="shared" si="5"/>
        <v>Not significant</v>
      </c>
      <c r="Z16" s="2">
        <v>387</v>
      </c>
      <c r="AA16" s="2">
        <f t="shared" si="6"/>
        <v>0.6449612403100775</v>
      </c>
      <c r="AB16" s="2">
        <v>289</v>
      </c>
      <c r="AC16" s="2">
        <f t="shared" si="7"/>
        <v>0.3217993079584775</v>
      </c>
      <c r="AD16" s="4">
        <f t="shared" si="8"/>
        <v>0.5010563614586107</v>
      </c>
      <c r="AF16" s="9">
        <v>41609</v>
      </c>
    </row>
    <row r="17" spans="1:32" ht="11.25">
      <c r="A17" s="1" t="s">
        <v>17</v>
      </c>
      <c r="B17" s="1" t="s">
        <v>68</v>
      </c>
      <c r="C17" s="1" t="str">
        <f t="shared" si="0"/>
        <v>Outer London - High</v>
      </c>
      <c r="D17" s="7">
        <v>206.4</v>
      </c>
      <c r="E17" s="3"/>
      <c r="F17" s="3"/>
      <c r="G17" s="3">
        <v>176</v>
      </c>
      <c r="H17" s="3">
        <v>147</v>
      </c>
      <c r="I17" s="3">
        <v>145</v>
      </c>
      <c r="J17" s="3">
        <v>132</v>
      </c>
      <c r="K17" s="3">
        <v>124</v>
      </c>
      <c r="L17" s="3">
        <v>113</v>
      </c>
      <c r="M17" s="3">
        <v>112</v>
      </c>
      <c r="N17" s="3">
        <v>108</v>
      </c>
      <c r="O17" s="3">
        <v>102</v>
      </c>
      <c r="P17" s="3">
        <v>102</v>
      </c>
      <c r="Q17" s="3">
        <v>64</v>
      </c>
      <c r="R17" s="3">
        <v>63</v>
      </c>
      <c r="S17" s="3">
        <v>53</v>
      </c>
      <c r="T17" s="7">
        <f t="shared" si="1"/>
        <v>76.8</v>
      </c>
      <c r="U17" s="4">
        <f t="shared" si="2"/>
        <v>0.6279069767441862</v>
      </c>
      <c r="V17" s="2" t="s">
        <v>42</v>
      </c>
      <c r="W17" s="6">
        <f t="shared" si="3"/>
        <v>76.61415833881875</v>
      </c>
      <c r="X17" s="2">
        <f t="shared" si="4"/>
        <v>0.002253964787935594</v>
      </c>
      <c r="Y17" s="2" t="str">
        <f t="shared" si="5"/>
        <v>Not significant</v>
      </c>
      <c r="Z17" s="2">
        <v>540</v>
      </c>
      <c r="AA17" s="2">
        <f t="shared" si="6"/>
        <v>0.38222222222222224</v>
      </c>
      <c r="AB17" s="2">
        <v>480</v>
      </c>
      <c r="AC17" s="2">
        <f t="shared" si="7"/>
        <v>0.16</v>
      </c>
      <c r="AD17" s="4">
        <f t="shared" si="8"/>
        <v>0.5813953488372093</v>
      </c>
      <c r="AF17" s="9">
        <v>42614</v>
      </c>
    </row>
    <row r="18" spans="1:30" ht="11.25">
      <c r="A18" s="1" t="s">
        <v>19</v>
      </c>
      <c r="B18" s="1" t="s">
        <v>68</v>
      </c>
      <c r="C18" s="1" t="str">
        <f t="shared" si="0"/>
        <v>Outer London - High</v>
      </c>
      <c r="D18" s="7">
        <v>189.6</v>
      </c>
      <c r="E18" s="3"/>
      <c r="F18" s="3"/>
      <c r="G18" s="3">
        <v>122</v>
      </c>
      <c r="H18" s="3">
        <v>114</v>
      </c>
      <c r="I18" s="3">
        <v>80</v>
      </c>
      <c r="J18" s="3">
        <v>75</v>
      </c>
      <c r="K18" s="3">
        <v>105</v>
      </c>
      <c r="L18" s="3">
        <v>88</v>
      </c>
      <c r="M18" s="3">
        <v>93</v>
      </c>
      <c r="N18" s="3">
        <v>81</v>
      </c>
      <c r="O18" s="3">
        <v>74</v>
      </c>
      <c r="P18" s="3">
        <v>77</v>
      </c>
      <c r="Q18" s="3">
        <v>57</v>
      </c>
      <c r="R18" s="3">
        <v>64</v>
      </c>
      <c r="S18" s="3">
        <v>72</v>
      </c>
      <c r="T18" s="7">
        <f t="shared" si="1"/>
        <v>68.8</v>
      </c>
      <c r="U18" s="4">
        <f t="shared" si="2"/>
        <v>0.6371308016877637</v>
      </c>
      <c r="V18" s="2" t="s">
        <v>42</v>
      </c>
      <c r="W18" s="6">
        <f t="shared" si="3"/>
        <v>70.3781221949614</v>
      </c>
      <c r="X18" s="2">
        <f t="shared" si="4"/>
        <v>0.17693493265781657</v>
      </c>
      <c r="Y18" s="2" t="str">
        <f t="shared" si="5"/>
        <v>Not significant</v>
      </c>
      <c r="Z18" s="2">
        <v>543</v>
      </c>
      <c r="AA18" s="2">
        <f t="shared" si="6"/>
        <v>0.349171270718232</v>
      </c>
      <c r="AB18" s="2">
        <v>562</v>
      </c>
      <c r="AC18" s="2">
        <f t="shared" si="7"/>
        <v>0.12241992882562278</v>
      </c>
      <c r="AD18" s="4">
        <f t="shared" si="8"/>
        <v>0.6493986215595297</v>
      </c>
    </row>
    <row r="19" spans="1:30" ht="11.25">
      <c r="A19" s="1" t="s">
        <v>11</v>
      </c>
      <c r="B19" s="1" t="s">
        <v>68</v>
      </c>
      <c r="C19" s="1" t="str">
        <f t="shared" si="0"/>
        <v>Outer London - Low</v>
      </c>
      <c r="D19" s="7">
        <v>121.8</v>
      </c>
      <c r="E19" s="3"/>
      <c r="F19" s="3"/>
      <c r="G19" s="3">
        <v>70</v>
      </c>
      <c r="H19" s="3">
        <v>83</v>
      </c>
      <c r="I19" s="3">
        <v>76</v>
      </c>
      <c r="J19" s="3">
        <v>58</v>
      </c>
      <c r="K19" s="3">
        <v>55</v>
      </c>
      <c r="L19" s="3">
        <v>52</v>
      </c>
      <c r="M19" s="3">
        <v>49</v>
      </c>
      <c r="N19" s="3">
        <v>39</v>
      </c>
      <c r="O19" s="3">
        <v>37</v>
      </c>
      <c r="P19" s="3">
        <v>46</v>
      </c>
      <c r="Q19" s="3">
        <v>38</v>
      </c>
      <c r="R19" s="3">
        <v>51</v>
      </c>
      <c r="S19" s="3">
        <v>46</v>
      </c>
      <c r="T19" s="7">
        <f t="shared" si="1"/>
        <v>43.6</v>
      </c>
      <c r="U19" s="4">
        <f t="shared" si="2"/>
        <v>0.6420361247947454</v>
      </c>
      <c r="V19" s="2" t="s">
        <v>41</v>
      </c>
      <c r="W19" s="6">
        <f t="shared" si="3"/>
        <v>45.211262042965714</v>
      </c>
      <c r="X19" s="2">
        <f t="shared" si="4"/>
        <v>0.28711489723896927</v>
      </c>
      <c r="Y19" s="2" t="str">
        <f t="shared" si="5"/>
        <v>Not significant</v>
      </c>
      <c r="Z19" s="2">
        <v>377</v>
      </c>
      <c r="AA19" s="2">
        <f t="shared" si="6"/>
        <v>0.3230769230769231</v>
      </c>
      <c r="AB19" s="2">
        <v>354</v>
      </c>
      <c r="AC19" s="2">
        <f t="shared" si="7"/>
        <v>0.12316384180790961</v>
      </c>
      <c r="AD19" s="4">
        <f t="shared" si="8"/>
        <v>0.6187785848802797</v>
      </c>
    </row>
    <row r="20" spans="1:30" ht="11.25">
      <c r="A20" s="1" t="s">
        <v>32</v>
      </c>
      <c r="B20" s="1" t="s">
        <v>68</v>
      </c>
      <c r="C20" s="1" t="str">
        <f t="shared" si="0"/>
        <v>Outer London - High</v>
      </c>
      <c r="D20" s="7">
        <v>169.6</v>
      </c>
      <c r="E20" s="3"/>
      <c r="F20" s="3"/>
      <c r="G20" s="3">
        <v>121</v>
      </c>
      <c r="H20" s="3">
        <v>105</v>
      </c>
      <c r="I20" s="3">
        <v>93</v>
      </c>
      <c r="J20" s="3">
        <v>100</v>
      </c>
      <c r="K20" s="3">
        <v>92</v>
      </c>
      <c r="L20" s="3">
        <v>104</v>
      </c>
      <c r="M20" s="3">
        <v>61</v>
      </c>
      <c r="N20" s="3">
        <v>67</v>
      </c>
      <c r="O20" s="3">
        <v>68</v>
      </c>
      <c r="P20" s="3">
        <v>69</v>
      </c>
      <c r="Q20" s="3">
        <v>54</v>
      </c>
      <c r="R20" s="3">
        <v>61</v>
      </c>
      <c r="S20" s="3">
        <v>48</v>
      </c>
      <c r="T20" s="7">
        <f t="shared" si="1"/>
        <v>60</v>
      </c>
      <c r="U20" s="4">
        <f t="shared" si="2"/>
        <v>0.6462264150943396</v>
      </c>
      <c r="V20" s="2" t="s">
        <v>42</v>
      </c>
      <c r="W20" s="6">
        <f t="shared" si="3"/>
        <v>62.95426964275028</v>
      </c>
      <c r="X20" s="2">
        <f t="shared" si="4"/>
        <v>0.6931784906411789</v>
      </c>
      <c r="Y20" s="2" t="str">
        <f t="shared" si="5"/>
        <v>Not significant</v>
      </c>
      <c r="Z20" s="2">
        <v>446</v>
      </c>
      <c r="AA20" s="2">
        <f t="shared" si="6"/>
        <v>0.38026905829596414</v>
      </c>
      <c r="AB20" s="2">
        <v>404</v>
      </c>
      <c r="AC20" s="2">
        <f t="shared" si="7"/>
        <v>0.1485148514851485</v>
      </c>
      <c r="AD20" s="4">
        <f t="shared" si="8"/>
        <v>0.6094479730991967</v>
      </c>
    </row>
    <row r="21" spans="1:30" ht="11.25">
      <c r="A21" s="1" t="s">
        <v>18</v>
      </c>
      <c r="B21" s="1" t="s">
        <v>68</v>
      </c>
      <c r="C21" s="1" t="str">
        <f t="shared" si="0"/>
        <v>Outer London - Moderate</v>
      </c>
      <c r="D21" s="7">
        <v>130.2</v>
      </c>
      <c r="E21" s="3"/>
      <c r="F21" s="3"/>
      <c r="G21" s="3">
        <v>97</v>
      </c>
      <c r="H21" s="3">
        <v>79</v>
      </c>
      <c r="I21" s="3">
        <v>71</v>
      </c>
      <c r="J21" s="3">
        <v>74</v>
      </c>
      <c r="K21" s="3">
        <v>62</v>
      </c>
      <c r="L21" s="3">
        <v>64</v>
      </c>
      <c r="M21" s="3">
        <v>55</v>
      </c>
      <c r="N21" s="3">
        <v>39</v>
      </c>
      <c r="O21" s="3">
        <v>46</v>
      </c>
      <c r="P21" s="3">
        <v>65</v>
      </c>
      <c r="Q21" s="3">
        <v>32</v>
      </c>
      <c r="R21" s="3">
        <v>50</v>
      </c>
      <c r="S21" s="3">
        <v>36</v>
      </c>
      <c r="T21" s="7">
        <f t="shared" si="1"/>
        <v>45.8</v>
      </c>
      <c r="U21" s="4">
        <f t="shared" si="2"/>
        <v>0.6482334869431644</v>
      </c>
      <c r="V21" s="2" t="s">
        <v>40</v>
      </c>
      <c r="W21" s="6">
        <f t="shared" si="3"/>
        <v>48.32928011489438</v>
      </c>
      <c r="X21" s="2">
        <f t="shared" si="4"/>
        <v>0.6618408017243159</v>
      </c>
      <c r="Y21" s="2" t="str">
        <f t="shared" si="5"/>
        <v>Not significant</v>
      </c>
      <c r="Z21" s="2">
        <v>417</v>
      </c>
      <c r="AA21" s="2">
        <f t="shared" si="6"/>
        <v>0.3122302158273381</v>
      </c>
      <c r="AB21" s="2">
        <v>363</v>
      </c>
      <c r="AC21" s="2">
        <f t="shared" si="7"/>
        <v>0.12617079889807162</v>
      </c>
      <c r="AD21" s="4">
        <f t="shared" si="8"/>
        <v>0.5959045841743789</v>
      </c>
    </row>
    <row r="22" spans="1:30" ht="11.25">
      <c r="A22" s="1" t="s">
        <v>20</v>
      </c>
      <c r="B22" s="1" t="s">
        <v>68</v>
      </c>
      <c r="C22" s="1" t="str">
        <f t="shared" si="0"/>
        <v>Outer London - Moderate</v>
      </c>
      <c r="D22" s="7">
        <v>187.4</v>
      </c>
      <c r="E22" s="3"/>
      <c r="F22" s="3"/>
      <c r="G22" s="3">
        <v>157</v>
      </c>
      <c r="H22" s="3">
        <v>118</v>
      </c>
      <c r="I22" s="3">
        <v>94</v>
      </c>
      <c r="J22" s="3">
        <v>98</v>
      </c>
      <c r="K22" s="3">
        <v>96</v>
      </c>
      <c r="L22" s="3">
        <v>83</v>
      </c>
      <c r="M22" s="3">
        <v>69</v>
      </c>
      <c r="N22" s="3">
        <v>76</v>
      </c>
      <c r="O22" s="3">
        <v>76</v>
      </c>
      <c r="P22" s="3">
        <v>93</v>
      </c>
      <c r="Q22" s="3">
        <v>51</v>
      </c>
      <c r="R22" s="3">
        <v>48</v>
      </c>
      <c r="S22" s="3">
        <v>55</v>
      </c>
      <c r="T22" s="7">
        <f t="shared" si="1"/>
        <v>64.6</v>
      </c>
      <c r="U22" s="4">
        <f t="shared" si="2"/>
        <v>0.6552828175026681</v>
      </c>
      <c r="V22" s="2" t="s">
        <v>40</v>
      </c>
      <c r="W22" s="6">
        <f t="shared" si="3"/>
        <v>69.56149841421818</v>
      </c>
      <c r="X22" s="2">
        <f t="shared" si="4"/>
        <v>1.7694031235286052</v>
      </c>
      <c r="Y22" s="2" t="str">
        <f t="shared" si="5"/>
        <v>Not significant</v>
      </c>
      <c r="Z22" s="2">
        <v>589</v>
      </c>
      <c r="AA22" s="2">
        <f t="shared" si="6"/>
        <v>0.31816638370118844</v>
      </c>
      <c r="AB22" s="2">
        <v>687</v>
      </c>
      <c r="AC22" s="2">
        <f t="shared" si="7"/>
        <v>0.0940320232896652</v>
      </c>
      <c r="AD22" s="4">
        <f t="shared" si="8"/>
        <v>0.7044564476114578</v>
      </c>
    </row>
    <row r="23" spans="1:30" ht="11.25">
      <c r="A23" s="1" t="s">
        <v>5</v>
      </c>
      <c r="B23" s="1" t="s">
        <v>68</v>
      </c>
      <c r="C23" s="1" t="str">
        <f t="shared" si="0"/>
        <v>Outer London - Low</v>
      </c>
      <c r="D23" s="7">
        <v>246.8</v>
      </c>
      <c r="E23" s="3"/>
      <c r="F23" s="3"/>
      <c r="G23" s="3">
        <v>214</v>
      </c>
      <c r="H23" s="3">
        <v>156</v>
      </c>
      <c r="I23" s="3">
        <v>158</v>
      </c>
      <c r="J23" s="3">
        <v>149</v>
      </c>
      <c r="K23" s="3">
        <v>158</v>
      </c>
      <c r="L23" s="3">
        <v>132</v>
      </c>
      <c r="M23" s="3">
        <v>107</v>
      </c>
      <c r="N23" s="3">
        <v>87</v>
      </c>
      <c r="O23" s="3">
        <v>109</v>
      </c>
      <c r="P23" s="3">
        <v>107</v>
      </c>
      <c r="Q23" s="3">
        <v>71</v>
      </c>
      <c r="R23" s="3">
        <v>71</v>
      </c>
      <c r="S23" s="3">
        <v>65</v>
      </c>
      <c r="T23" s="7">
        <f t="shared" si="1"/>
        <v>84.6</v>
      </c>
      <c r="U23" s="4">
        <f t="shared" si="2"/>
        <v>0.6572123176661264</v>
      </c>
      <c r="V23" s="2" t="s">
        <v>41</v>
      </c>
      <c r="W23" s="6">
        <f t="shared" si="3"/>
        <v>91.61034049428521</v>
      </c>
      <c r="X23" s="2">
        <f t="shared" si="4"/>
        <v>2.6822776545012856</v>
      </c>
      <c r="Y23" s="2" t="str">
        <f t="shared" si="5"/>
        <v>Not significant</v>
      </c>
      <c r="Z23" s="2">
        <v>832</v>
      </c>
      <c r="AA23" s="2">
        <f t="shared" si="6"/>
        <v>0.2966346153846154</v>
      </c>
      <c r="AB23" s="2">
        <v>716</v>
      </c>
      <c r="AC23" s="2">
        <f t="shared" si="7"/>
        <v>0.11815642458100557</v>
      </c>
      <c r="AD23" s="4">
        <f t="shared" si="8"/>
        <v>0.6016768830980688</v>
      </c>
    </row>
    <row r="24" spans="1:30" ht="11.25">
      <c r="A24" s="1" t="s">
        <v>2</v>
      </c>
      <c r="B24" s="1" t="s">
        <v>68</v>
      </c>
      <c r="C24" s="1" t="str">
        <f t="shared" si="0"/>
        <v>Outer London - Moderate</v>
      </c>
      <c r="D24" s="7">
        <v>244</v>
      </c>
      <c r="E24" s="3"/>
      <c r="F24" s="3"/>
      <c r="G24" s="3">
        <v>189</v>
      </c>
      <c r="H24" s="3">
        <v>155</v>
      </c>
      <c r="I24" s="3">
        <v>124</v>
      </c>
      <c r="J24" s="3">
        <v>107</v>
      </c>
      <c r="K24" s="3">
        <v>98</v>
      </c>
      <c r="L24" s="3">
        <v>97</v>
      </c>
      <c r="M24" s="3">
        <v>101</v>
      </c>
      <c r="N24" s="3">
        <v>84</v>
      </c>
      <c r="O24" s="3">
        <v>72</v>
      </c>
      <c r="P24" s="3">
        <v>86</v>
      </c>
      <c r="Q24" s="3">
        <v>84</v>
      </c>
      <c r="R24" s="3">
        <v>85</v>
      </c>
      <c r="S24" s="3">
        <v>81</v>
      </c>
      <c r="T24" s="7">
        <f t="shared" si="1"/>
        <v>81.6</v>
      </c>
      <c r="U24" s="4">
        <f t="shared" si="2"/>
        <v>0.6655737704918033</v>
      </c>
      <c r="V24" s="2" t="s">
        <v>40</v>
      </c>
      <c r="W24" s="6">
        <f t="shared" si="3"/>
        <v>90.57100113697565</v>
      </c>
      <c r="X24" s="2">
        <f t="shared" si="4"/>
        <v>4.442860318939493</v>
      </c>
      <c r="Y24" s="2" t="str">
        <f t="shared" si="5"/>
        <v>Significant</v>
      </c>
      <c r="Z24" s="2">
        <v>582</v>
      </c>
      <c r="AA24" s="2">
        <f t="shared" si="6"/>
        <v>0.41924398625429554</v>
      </c>
      <c r="AB24" s="2">
        <v>543</v>
      </c>
      <c r="AC24" s="2">
        <f t="shared" si="7"/>
        <v>0.15027624309392265</v>
      </c>
      <c r="AD24" s="4">
        <f t="shared" si="8"/>
        <v>0.6415542070464632</v>
      </c>
    </row>
    <row r="25" spans="1:30" ht="11.25">
      <c r="A25" s="1" t="s">
        <v>7</v>
      </c>
      <c r="B25" s="1" t="s">
        <v>68</v>
      </c>
      <c r="C25" s="1" t="str">
        <f t="shared" si="0"/>
        <v>Outer London - Low</v>
      </c>
      <c r="D25" s="7">
        <v>235.6</v>
      </c>
      <c r="E25" s="3"/>
      <c r="F25" s="3"/>
      <c r="G25" s="3">
        <v>188</v>
      </c>
      <c r="H25" s="3">
        <v>173</v>
      </c>
      <c r="I25" s="3">
        <v>126</v>
      </c>
      <c r="J25" s="3">
        <v>135</v>
      </c>
      <c r="K25" s="3">
        <v>98</v>
      </c>
      <c r="L25" s="3">
        <v>85</v>
      </c>
      <c r="M25" s="3">
        <v>97</v>
      </c>
      <c r="N25" s="3">
        <v>98</v>
      </c>
      <c r="O25" s="3">
        <v>98</v>
      </c>
      <c r="P25" s="3">
        <v>86</v>
      </c>
      <c r="Q25" s="3">
        <v>72</v>
      </c>
      <c r="R25" s="3">
        <v>52</v>
      </c>
      <c r="S25" s="3">
        <v>70</v>
      </c>
      <c r="T25" s="7">
        <f t="shared" si="1"/>
        <v>75.6</v>
      </c>
      <c r="U25" s="4">
        <f t="shared" si="2"/>
        <v>0.6791171477079796</v>
      </c>
      <c r="V25" s="2" t="s">
        <v>41</v>
      </c>
      <c r="W25" s="6">
        <f t="shared" si="3"/>
        <v>87.45298306504698</v>
      </c>
      <c r="X25" s="2">
        <f t="shared" si="4"/>
        <v>8.032499442345646</v>
      </c>
      <c r="Y25" s="2" t="str">
        <f t="shared" si="5"/>
        <v>Significant</v>
      </c>
      <c r="Z25" s="2">
        <v>942</v>
      </c>
      <c r="AA25" s="2">
        <f t="shared" si="6"/>
        <v>0.25010615711252654</v>
      </c>
      <c r="AB25" s="2">
        <v>919</v>
      </c>
      <c r="AC25" s="2">
        <f t="shared" si="7"/>
        <v>0.08226332970620238</v>
      </c>
      <c r="AD25" s="4">
        <f t="shared" si="8"/>
        <v>0.6710863472697681</v>
      </c>
    </row>
    <row r="26" spans="1:30" ht="11.25">
      <c r="A26" s="1" t="s">
        <v>3</v>
      </c>
      <c r="B26" s="1" t="s">
        <v>68</v>
      </c>
      <c r="C26" s="1" t="str">
        <f t="shared" si="0"/>
        <v>Outer London - Low</v>
      </c>
      <c r="D26" s="7">
        <v>241.2</v>
      </c>
      <c r="E26" s="3"/>
      <c r="F26" s="3"/>
      <c r="G26" s="3">
        <v>160</v>
      </c>
      <c r="H26" s="3">
        <v>158</v>
      </c>
      <c r="I26" s="3">
        <v>134</v>
      </c>
      <c r="J26" s="3">
        <v>163</v>
      </c>
      <c r="K26" s="3">
        <v>143</v>
      </c>
      <c r="L26" s="3">
        <v>140</v>
      </c>
      <c r="M26" s="3">
        <v>127</v>
      </c>
      <c r="N26" s="3">
        <v>90</v>
      </c>
      <c r="O26" s="3">
        <v>81</v>
      </c>
      <c r="P26" s="3">
        <v>90</v>
      </c>
      <c r="Q26" s="3">
        <v>70</v>
      </c>
      <c r="R26" s="3">
        <v>50</v>
      </c>
      <c r="S26" s="3">
        <v>77</v>
      </c>
      <c r="T26" s="7">
        <f t="shared" si="1"/>
        <v>73.6</v>
      </c>
      <c r="U26" s="4">
        <f t="shared" si="2"/>
        <v>0.6948590381426203</v>
      </c>
      <c r="V26" s="2" t="s">
        <v>41</v>
      </c>
      <c r="W26" s="6">
        <f t="shared" si="3"/>
        <v>89.53166177966608</v>
      </c>
      <c r="X26" s="2">
        <f t="shared" si="4"/>
        <v>14.174753490352327</v>
      </c>
      <c r="Y26" s="2" t="str">
        <f t="shared" si="5"/>
        <v>Significant</v>
      </c>
      <c r="Z26" s="2">
        <v>798</v>
      </c>
      <c r="AA26" s="2">
        <f t="shared" si="6"/>
        <v>0.30225563909774433</v>
      </c>
      <c r="AB26" s="2">
        <v>746</v>
      </c>
      <c r="AC26" s="2">
        <f t="shared" si="7"/>
        <v>0.09865951742627345</v>
      </c>
      <c r="AD26" s="4">
        <f t="shared" si="8"/>
        <v>0.6735891587638216</v>
      </c>
    </row>
    <row r="27" spans="1:32" ht="11.25">
      <c r="A27" s="1" t="s">
        <v>14</v>
      </c>
      <c r="B27" s="1" t="s">
        <v>68</v>
      </c>
      <c r="C27" s="1" t="str">
        <f t="shared" si="0"/>
        <v>Outer London - Low</v>
      </c>
      <c r="D27" s="7">
        <v>226.4</v>
      </c>
      <c r="E27" s="3"/>
      <c r="F27" s="3"/>
      <c r="G27" s="3">
        <v>122</v>
      </c>
      <c r="H27" s="3">
        <v>134</v>
      </c>
      <c r="I27" s="3">
        <v>120</v>
      </c>
      <c r="J27" s="3">
        <v>146</v>
      </c>
      <c r="K27" s="3">
        <v>103</v>
      </c>
      <c r="L27" s="3">
        <v>102</v>
      </c>
      <c r="M27" s="3">
        <v>101</v>
      </c>
      <c r="N27" s="3">
        <v>97</v>
      </c>
      <c r="O27" s="3">
        <v>73</v>
      </c>
      <c r="P27" s="3">
        <v>73</v>
      </c>
      <c r="Q27" s="3">
        <v>64</v>
      </c>
      <c r="R27" s="3">
        <v>62</v>
      </c>
      <c r="S27" s="3">
        <v>67</v>
      </c>
      <c r="T27" s="7">
        <f t="shared" si="1"/>
        <v>67.8</v>
      </c>
      <c r="U27" s="4">
        <f t="shared" si="2"/>
        <v>0.7005300353356891</v>
      </c>
      <c r="V27" s="2" t="s">
        <v>41</v>
      </c>
      <c r="W27" s="6">
        <f t="shared" si="3"/>
        <v>84.03801089102987</v>
      </c>
      <c r="X27" s="2">
        <f t="shared" si="4"/>
        <v>15.687722430692904</v>
      </c>
      <c r="Y27" s="2" t="str">
        <f t="shared" si="5"/>
        <v>Significant</v>
      </c>
      <c r="Z27" s="2">
        <v>1026</v>
      </c>
      <c r="AA27" s="2">
        <f t="shared" si="6"/>
        <v>0.2206627680311891</v>
      </c>
      <c r="AB27" s="2">
        <v>932</v>
      </c>
      <c r="AC27" s="2">
        <f t="shared" si="7"/>
        <v>0.07274678111587983</v>
      </c>
      <c r="AD27" s="4">
        <f t="shared" si="8"/>
        <v>0.6703259831055977</v>
      </c>
      <c r="AF27" s="2" t="s">
        <v>86</v>
      </c>
    </row>
    <row r="28" spans="1:30" ht="11.25">
      <c r="A28" s="1" t="s">
        <v>12</v>
      </c>
      <c r="B28" s="1" t="s">
        <v>68</v>
      </c>
      <c r="C28" s="1" t="str">
        <f t="shared" si="0"/>
        <v>Outer London - Low</v>
      </c>
      <c r="D28" s="7">
        <v>211.6</v>
      </c>
      <c r="E28" s="3"/>
      <c r="F28" s="3"/>
      <c r="G28" s="3">
        <v>154</v>
      </c>
      <c r="H28" s="3">
        <v>130</v>
      </c>
      <c r="I28" s="3">
        <v>83</v>
      </c>
      <c r="J28" s="3">
        <v>120</v>
      </c>
      <c r="K28" s="3">
        <v>129</v>
      </c>
      <c r="L28" s="3">
        <v>84</v>
      </c>
      <c r="M28" s="3">
        <v>75</v>
      </c>
      <c r="N28" s="3">
        <v>63</v>
      </c>
      <c r="O28" s="3">
        <v>74</v>
      </c>
      <c r="P28" s="3">
        <v>78</v>
      </c>
      <c r="Q28" s="3">
        <v>51</v>
      </c>
      <c r="R28" s="3">
        <v>46</v>
      </c>
      <c r="S28" s="3">
        <v>67</v>
      </c>
      <c r="T28" s="7">
        <f t="shared" si="1"/>
        <v>63.2</v>
      </c>
      <c r="U28" s="4">
        <f t="shared" si="2"/>
        <v>0.7013232514177693</v>
      </c>
      <c r="V28" s="2" t="s">
        <v>41</v>
      </c>
      <c r="W28" s="6">
        <f t="shared" si="3"/>
        <v>78.54436000239363</v>
      </c>
      <c r="X28" s="2">
        <f t="shared" si="4"/>
        <v>14.988306218032847</v>
      </c>
      <c r="Y28" s="2" t="str">
        <f t="shared" si="5"/>
        <v>Significant</v>
      </c>
      <c r="Z28" s="2">
        <v>891</v>
      </c>
      <c r="AA28" s="2">
        <f t="shared" si="6"/>
        <v>0.23748597081930414</v>
      </c>
      <c r="AB28" s="2">
        <v>920</v>
      </c>
      <c r="AC28" s="2">
        <f t="shared" si="7"/>
        <v>0.06869565217391305</v>
      </c>
      <c r="AD28" s="4">
        <f t="shared" si="8"/>
        <v>0.7107380619709048</v>
      </c>
    </row>
    <row r="29" spans="1:30" ht="11.25">
      <c r="A29" s="1" t="s">
        <v>29</v>
      </c>
      <c r="B29" s="1" t="s">
        <v>68</v>
      </c>
      <c r="C29" s="1" t="str">
        <f t="shared" si="0"/>
        <v>Outer London - High</v>
      </c>
      <c r="D29" s="7">
        <v>124</v>
      </c>
      <c r="E29" s="3"/>
      <c r="F29" s="3"/>
      <c r="G29" s="3">
        <v>82</v>
      </c>
      <c r="H29" s="3">
        <v>64</v>
      </c>
      <c r="I29" s="3">
        <v>63</v>
      </c>
      <c r="J29" s="3">
        <v>77</v>
      </c>
      <c r="K29" s="3">
        <v>49</v>
      </c>
      <c r="L29" s="3">
        <v>65</v>
      </c>
      <c r="M29" s="3">
        <v>52</v>
      </c>
      <c r="N29" s="3">
        <v>46</v>
      </c>
      <c r="O29" s="3">
        <v>44</v>
      </c>
      <c r="P29" s="3">
        <v>34</v>
      </c>
      <c r="Q29" s="3">
        <v>37</v>
      </c>
      <c r="R29" s="3">
        <v>39</v>
      </c>
      <c r="S29" s="3">
        <v>29</v>
      </c>
      <c r="T29" s="7">
        <f t="shared" si="1"/>
        <v>36.6</v>
      </c>
      <c r="U29" s="4">
        <f t="shared" si="2"/>
        <v>0.7048387096774194</v>
      </c>
      <c r="V29" s="2" t="s">
        <v>42</v>
      </c>
      <c r="W29" s="6">
        <f t="shared" si="3"/>
        <v>46.027885823708935</v>
      </c>
      <c r="X29" s="2">
        <f t="shared" si="4"/>
        <v>9.655563091180179</v>
      </c>
      <c r="Y29" s="2" t="str">
        <f t="shared" si="5"/>
        <v>Significant</v>
      </c>
      <c r="Z29" s="2">
        <v>623</v>
      </c>
      <c r="AA29" s="2">
        <f t="shared" si="6"/>
        <v>0.19903691813804172</v>
      </c>
      <c r="AB29" s="2">
        <v>560</v>
      </c>
      <c r="AC29" s="2">
        <f t="shared" si="7"/>
        <v>0.06535714285714286</v>
      </c>
      <c r="AD29" s="4">
        <f t="shared" si="8"/>
        <v>0.671633064516129</v>
      </c>
    </row>
    <row r="30" spans="1:30" ht="11.25">
      <c r="A30" s="1" t="s">
        <v>22</v>
      </c>
      <c r="B30" s="1" t="s">
        <v>68</v>
      </c>
      <c r="C30" s="1" t="str">
        <f t="shared" si="0"/>
        <v>Outer London - Moderate</v>
      </c>
      <c r="D30" s="7">
        <v>116</v>
      </c>
      <c r="E30" s="3"/>
      <c r="F30" s="3"/>
      <c r="G30" s="3">
        <v>114</v>
      </c>
      <c r="H30" s="3">
        <v>64</v>
      </c>
      <c r="I30" s="3">
        <v>66</v>
      </c>
      <c r="J30" s="3">
        <v>83</v>
      </c>
      <c r="K30" s="3">
        <v>70</v>
      </c>
      <c r="L30" s="3">
        <v>74</v>
      </c>
      <c r="M30" s="3">
        <v>57</v>
      </c>
      <c r="N30" s="3">
        <v>49</v>
      </c>
      <c r="O30" s="3">
        <v>45</v>
      </c>
      <c r="P30" s="3">
        <v>42</v>
      </c>
      <c r="Q30" s="3">
        <v>31</v>
      </c>
      <c r="R30" s="3">
        <v>29</v>
      </c>
      <c r="S30" s="3">
        <v>22</v>
      </c>
      <c r="T30" s="7">
        <f t="shared" si="1"/>
        <v>33.8</v>
      </c>
      <c r="U30" s="4">
        <f t="shared" si="2"/>
        <v>0.7086206896551724</v>
      </c>
      <c r="V30" s="2" t="s">
        <v>40</v>
      </c>
      <c r="W30" s="6">
        <f t="shared" si="3"/>
        <v>43.058344802824486</v>
      </c>
      <c r="X30" s="2">
        <f t="shared" si="4"/>
        <v>9.953581457962184</v>
      </c>
      <c r="Y30" s="2" t="str">
        <f t="shared" si="5"/>
        <v>Significant</v>
      </c>
      <c r="Z30" s="2">
        <v>437</v>
      </c>
      <c r="AA30" s="2">
        <f t="shared" si="6"/>
        <v>0.2654462242562929</v>
      </c>
      <c r="AB30" s="2">
        <v>380</v>
      </c>
      <c r="AC30" s="2">
        <f t="shared" si="7"/>
        <v>0.08894736842105262</v>
      </c>
      <c r="AD30" s="4">
        <f t="shared" si="8"/>
        <v>0.6649137931034483</v>
      </c>
    </row>
    <row r="31" spans="1:30" ht="11.25">
      <c r="A31" s="1" t="s">
        <v>8</v>
      </c>
      <c r="B31" s="1" t="s">
        <v>68</v>
      </c>
      <c r="C31" s="1" t="str">
        <f t="shared" si="0"/>
        <v>Outer London - Moderate</v>
      </c>
      <c r="D31" s="7">
        <v>200.2</v>
      </c>
      <c r="E31" s="3"/>
      <c r="F31" s="3"/>
      <c r="G31" s="3">
        <v>135</v>
      </c>
      <c r="H31" s="3">
        <v>113</v>
      </c>
      <c r="I31" s="3">
        <v>108</v>
      </c>
      <c r="J31" s="3">
        <v>122</v>
      </c>
      <c r="K31" s="3">
        <v>130</v>
      </c>
      <c r="L31" s="3">
        <v>126</v>
      </c>
      <c r="M31" s="3">
        <v>99</v>
      </c>
      <c r="N31" s="3">
        <v>104</v>
      </c>
      <c r="O31" s="3">
        <v>94</v>
      </c>
      <c r="P31" s="3">
        <v>73</v>
      </c>
      <c r="Q31" s="3">
        <v>28</v>
      </c>
      <c r="R31" s="3">
        <v>40</v>
      </c>
      <c r="S31" s="3">
        <v>54</v>
      </c>
      <c r="T31" s="7">
        <f t="shared" si="1"/>
        <v>57.8</v>
      </c>
      <c r="U31" s="4">
        <f t="shared" si="2"/>
        <v>0.7112887112887112</v>
      </c>
      <c r="V31" s="2" t="s">
        <v>40</v>
      </c>
      <c r="W31" s="6">
        <f t="shared" si="3"/>
        <v>74.3127640476333</v>
      </c>
      <c r="X31" s="2">
        <f t="shared" si="4"/>
        <v>18.346200682162273</v>
      </c>
      <c r="Y31" s="2" t="str">
        <f t="shared" si="5"/>
        <v>Significant</v>
      </c>
      <c r="Z31" s="2">
        <v>677</v>
      </c>
      <c r="AA31" s="2">
        <f t="shared" si="6"/>
        <v>0.2957163958641063</v>
      </c>
      <c r="AB31" s="2">
        <v>670</v>
      </c>
      <c r="AC31" s="2">
        <f t="shared" si="7"/>
        <v>0.08626865671641791</v>
      </c>
      <c r="AD31" s="4">
        <f t="shared" si="8"/>
        <v>0.708272324690235</v>
      </c>
    </row>
    <row r="32" spans="1:30" ht="11.25">
      <c r="A32" s="1" t="s">
        <v>13</v>
      </c>
      <c r="B32" s="1" t="s">
        <v>68</v>
      </c>
      <c r="C32" s="1" t="str">
        <f t="shared" si="0"/>
        <v>Outer London - Low</v>
      </c>
      <c r="D32" s="7">
        <v>255</v>
      </c>
      <c r="E32" s="3"/>
      <c r="F32" s="3"/>
      <c r="G32" s="3">
        <v>153</v>
      </c>
      <c r="H32" s="3">
        <v>157</v>
      </c>
      <c r="I32" s="3">
        <v>119</v>
      </c>
      <c r="J32" s="3">
        <v>110</v>
      </c>
      <c r="K32" s="3">
        <v>116</v>
      </c>
      <c r="L32" s="3">
        <v>107</v>
      </c>
      <c r="M32" s="3">
        <v>88</v>
      </c>
      <c r="N32" s="3">
        <v>83</v>
      </c>
      <c r="O32" s="3">
        <v>74</v>
      </c>
      <c r="P32" s="3">
        <v>83</v>
      </c>
      <c r="Q32" s="3">
        <v>59</v>
      </c>
      <c r="R32" s="3">
        <v>84</v>
      </c>
      <c r="S32" s="3">
        <v>66</v>
      </c>
      <c r="T32" s="7">
        <f t="shared" si="1"/>
        <v>73.2</v>
      </c>
      <c r="U32" s="4">
        <f t="shared" si="2"/>
        <v>0.7129411764705883</v>
      </c>
      <c r="V32" s="2" t="s">
        <v>41</v>
      </c>
      <c r="W32" s="6">
        <f t="shared" si="3"/>
        <v>94.65412004069177</v>
      </c>
      <c r="X32" s="2">
        <f t="shared" si="4"/>
        <v>24.313747067879245</v>
      </c>
      <c r="Y32" s="2" t="str">
        <f t="shared" si="5"/>
        <v>Significant</v>
      </c>
      <c r="Z32" s="2">
        <v>1332</v>
      </c>
      <c r="AA32" s="2">
        <f t="shared" si="6"/>
        <v>0.19144144144144143</v>
      </c>
      <c r="AB32" s="2">
        <v>1265</v>
      </c>
      <c r="AC32" s="2">
        <f t="shared" si="7"/>
        <v>0.05786561264822135</v>
      </c>
      <c r="AD32" s="4">
        <f t="shared" si="8"/>
        <v>0.697737270402232</v>
      </c>
    </row>
    <row r="33" spans="1:30" ht="11.25">
      <c r="A33" s="1" t="s">
        <v>24</v>
      </c>
      <c r="B33" s="1" t="s">
        <v>68</v>
      </c>
      <c r="C33" s="1" t="str">
        <f t="shared" si="0"/>
        <v>Outer London - Moderate</v>
      </c>
      <c r="D33" s="7">
        <v>150.4</v>
      </c>
      <c r="E33" s="3"/>
      <c r="F33" s="3"/>
      <c r="G33" s="3">
        <v>99</v>
      </c>
      <c r="H33" s="3">
        <v>90</v>
      </c>
      <c r="I33" s="3">
        <v>52</v>
      </c>
      <c r="J33" s="3">
        <v>67</v>
      </c>
      <c r="K33" s="3">
        <v>60</v>
      </c>
      <c r="L33" s="3">
        <v>63</v>
      </c>
      <c r="M33" s="3">
        <v>45</v>
      </c>
      <c r="N33" s="3">
        <v>48</v>
      </c>
      <c r="O33" s="3">
        <v>49</v>
      </c>
      <c r="P33" s="3">
        <v>47</v>
      </c>
      <c r="Q33" s="3">
        <v>45</v>
      </c>
      <c r="R33" s="3">
        <v>40</v>
      </c>
      <c r="S33" s="3">
        <v>30</v>
      </c>
      <c r="T33" s="7">
        <f t="shared" si="1"/>
        <v>42.2</v>
      </c>
      <c r="U33" s="4">
        <f t="shared" si="2"/>
        <v>0.7194148936170213</v>
      </c>
      <c r="V33" s="2" t="s">
        <v>40</v>
      </c>
      <c r="W33" s="6">
        <f t="shared" si="3"/>
        <v>55.827371192627616</v>
      </c>
      <c r="X33" s="2">
        <f t="shared" si="4"/>
        <v>16.63209655537037</v>
      </c>
      <c r="Y33" s="2" t="str">
        <f t="shared" si="5"/>
        <v>Significant</v>
      </c>
      <c r="Z33" s="2">
        <v>342</v>
      </c>
      <c r="AA33" s="2">
        <f t="shared" si="6"/>
        <v>0.439766081871345</v>
      </c>
      <c r="AB33" s="2">
        <v>363</v>
      </c>
      <c r="AC33" s="2">
        <f t="shared" si="7"/>
        <v>0.11625344352617081</v>
      </c>
      <c r="AD33" s="4">
        <f t="shared" si="8"/>
        <v>0.735647089854053</v>
      </c>
    </row>
    <row r="34" spans="1:30" ht="11.25">
      <c r="A34" s="1" t="s">
        <v>6</v>
      </c>
      <c r="B34" s="1" t="s">
        <v>68</v>
      </c>
      <c r="C34" s="1" t="str">
        <f t="shared" si="0"/>
        <v>Outer London - High</v>
      </c>
      <c r="D34" s="7">
        <v>287.2</v>
      </c>
      <c r="E34" s="3"/>
      <c r="F34" s="3"/>
      <c r="G34" s="3">
        <v>180</v>
      </c>
      <c r="H34" s="3">
        <v>147</v>
      </c>
      <c r="I34" s="3">
        <v>127</v>
      </c>
      <c r="J34" s="3">
        <v>147</v>
      </c>
      <c r="K34" s="3">
        <v>137</v>
      </c>
      <c r="L34" s="3">
        <v>113</v>
      </c>
      <c r="M34" s="3">
        <v>126</v>
      </c>
      <c r="N34" s="3">
        <v>85</v>
      </c>
      <c r="O34" s="3">
        <v>66</v>
      </c>
      <c r="P34" s="3">
        <v>88</v>
      </c>
      <c r="Q34" s="3">
        <v>81</v>
      </c>
      <c r="R34" s="3">
        <v>81</v>
      </c>
      <c r="S34" s="3">
        <v>63</v>
      </c>
      <c r="T34" s="7">
        <f t="shared" si="1"/>
        <v>75.8</v>
      </c>
      <c r="U34" s="4">
        <f t="shared" si="2"/>
        <v>0.7360724233983287</v>
      </c>
      <c r="V34" s="2" t="s">
        <v>42</v>
      </c>
      <c r="W34" s="6">
        <f t="shared" si="3"/>
        <v>106.60652264975167</v>
      </c>
      <c r="X34" s="2">
        <f t="shared" si="4"/>
        <v>44.511433924529825</v>
      </c>
      <c r="Y34" s="2" t="str">
        <f t="shared" si="5"/>
        <v>Significant</v>
      </c>
      <c r="Z34" s="2">
        <v>799</v>
      </c>
      <c r="AA34" s="2">
        <f t="shared" si="6"/>
        <v>0.3594493116395494</v>
      </c>
      <c r="AB34" s="2">
        <v>755</v>
      </c>
      <c r="AC34" s="2">
        <f t="shared" si="7"/>
        <v>0.10039735099337747</v>
      </c>
      <c r="AD34" s="4">
        <f t="shared" si="8"/>
        <v>0.7206912136361121</v>
      </c>
    </row>
    <row r="35" spans="1:30" ht="11.25">
      <c r="A35" s="1" t="s">
        <v>1</v>
      </c>
      <c r="B35" s="1" t="s">
        <v>68</v>
      </c>
      <c r="C35" s="1" t="str">
        <f t="shared" si="0"/>
        <v>Outer London - Low</v>
      </c>
      <c r="D35" s="7">
        <v>146.2</v>
      </c>
      <c r="E35" s="3"/>
      <c r="F35" s="3"/>
      <c r="G35" s="3">
        <v>115</v>
      </c>
      <c r="H35" s="3">
        <v>82</v>
      </c>
      <c r="I35" s="3">
        <v>87</v>
      </c>
      <c r="J35" s="3">
        <v>103</v>
      </c>
      <c r="K35" s="3">
        <v>105</v>
      </c>
      <c r="L35" s="3">
        <v>73</v>
      </c>
      <c r="M35" s="3">
        <v>82</v>
      </c>
      <c r="N35" s="3">
        <v>68</v>
      </c>
      <c r="O35" s="3">
        <v>49</v>
      </c>
      <c r="P35" s="3">
        <v>55</v>
      </c>
      <c r="Q35" s="3">
        <v>31</v>
      </c>
      <c r="R35" s="3">
        <v>24</v>
      </c>
      <c r="S35" s="3">
        <v>30</v>
      </c>
      <c r="T35" s="7">
        <f t="shared" si="1"/>
        <v>37.8</v>
      </c>
      <c r="U35" s="4">
        <f t="shared" si="2"/>
        <v>0.7414500683994528</v>
      </c>
      <c r="V35" s="2" t="s">
        <v>41</v>
      </c>
      <c r="W35" s="6">
        <f t="shared" si="3"/>
        <v>54.26836215666327</v>
      </c>
      <c r="X35" s="2">
        <f t="shared" si="4"/>
        <v>24.987574835969074</v>
      </c>
      <c r="Y35" s="2" t="str">
        <f t="shared" si="5"/>
        <v>Significant</v>
      </c>
      <c r="Z35" s="2">
        <v>561</v>
      </c>
      <c r="AA35" s="2">
        <f t="shared" si="6"/>
        <v>0.26060606060606056</v>
      </c>
      <c r="AB35" s="2">
        <v>561</v>
      </c>
      <c r="AC35" s="2">
        <f t="shared" si="7"/>
        <v>0.06737967914438502</v>
      </c>
      <c r="AD35" s="4">
        <f t="shared" si="8"/>
        <v>0.7414500683994527</v>
      </c>
    </row>
    <row r="36" spans="1:26" ht="11.25">
      <c r="A36" s="1" t="s">
        <v>72</v>
      </c>
      <c r="D36" s="7">
        <v>6684.4</v>
      </c>
      <c r="E36" s="5">
        <v>6043</v>
      </c>
      <c r="F36" s="3">
        <v>5650</v>
      </c>
      <c r="G36" s="3">
        <v>4892</v>
      </c>
      <c r="H36" s="3">
        <v>4169</v>
      </c>
      <c r="I36" s="3">
        <v>3650</v>
      </c>
      <c r="J36" s="3">
        <v>3946</v>
      </c>
      <c r="K36" s="3">
        <v>3784</v>
      </c>
      <c r="L36" s="3">
        <v>3526</v>
      </c>
      <c r="M36" s="3">
        <v>3227</v>
      </c>
      <c r="N36" s="3">
        <v>2886</v>
      </c>
      <c r="O36" s="3">
        <v>2805</v>
      </c>
      <c r="P36" s="3">
        <v>3018</v>
      </c>
      <c r="Q36" s="3">
        <v>2324</v>
      </c>
      <c r="R36" s="3">
        <v>2167</v>
      </c>
      <c r="S36" s="3">
        <v>2092</v>
      </c>
      <c r="T36" s="7">
        <f t="shared" si="1"/>
        <v>2481.2</v>
      </c>
      <c r="U36" s="4">
        <f t="shared" si="2"/>
        <v>0.6288073723894441</v>
      </c>
      <c r="W36" s="6"/>
      <c r="Z36" s="2">
        <f>S36/T36</f>
        <v>0.843140415927777</v>
      </c>
    </row>
    <row r="37" spans="1:19" ht="11.25">
      <c r="A37" s="1" t="s">
        <v>37</v>
      </c>
      <c r="F37" s="4">
        <f aca="true" t="shared" si="9" ref="F37:S37">(E36-F36)/E36</f>
        <v>0.06503392354790667</v>
      </c>
      <c r="G37" s="4">
        <f t="shared" si="9"/>
        <v>0.13415929203539823</v>
      </c>
      <c r="H37" s="4">
        <f t="shared" si="9"/>
        <v>0.14779231398201145</v>
      </c>
      <c r="I37" s="4">
        <f t="shared" si="9"/>
        <v>0.12449028544015352</v>
      </c>
      <c r="J37" s="4">
        <f t="shared" si="9"/>
        <v>-0.08109589041095891</v>
      </c>
      <c r="K37" s="4">
        <f t="shared" si="9"/>
        <v>0.041054232133806386</v>
      </c>
      <c r="L37" s="4">
        <f t="shared" si="9"/>
        <v>0.06818181818181818</v>
      </c>
      <c r="M37" s="4">
        <f t="shared" si="9"/>
        <v>0.08479863868406126</v>
      </c>
      <c r="N37" s="4">
        <f>(L36-N36)/L36</f>
        <v>0.18150879183210436</v>
      </c>
      <c r="O37" s="4">
        <f>(N36-O36)/N36</f>
        <v>0.028066528066528068</v>
      </c>
      <c r="P37" s="4">
        <f>(O36-P36)/O36</f>
        <v>-0.07593582887700535</v>
      </c>
      <c r="Q37" s="4">
        <f>(P36-Q36)/P36</f>
        <v>0.2299536116633532</v>
      </c>
      <c r="R37" s="4">
        <f>(Q36-R36)/Q36</f>
        <v>0.06755593803786575</v>
      </c>
      <c r="S37" s="4">
        <f t="shared" si="9"/>
        <v>0.03461005999077065</v>
      </c>
    </row>
    <row r="38" spans="1:26" ht="11.25">
      <c r="A38" s="1" t="s">
        <v>41</v>
      </c>
      <c r="D38" s="2">
        <f>SUMIF($V$3:$V$35,$A38,D$3:D$35)</f>
        <v>2732.7999999999997</v>
      </c>
      <c r="F38" s="4"/>
      <c r="G38" s="2">
        <f aca="true" t="shared" si="10" ref="G38:S40">SUMIF($V$3:$V$35,$A38,G$3:G$35)</f>
        <v>1977</v>
      </c>
      <c r="H38" s="2">
        <f t="shared" si="10"/>
        <v>1755</v>
      </c>
      <c r="I38" s="2">
        <f t="shared" si="10"/>
        <v>1540</v>
      </c>
      <c r="J38" s="2">
        <f t="shared" si="10"/>
        <v>1702</v>
      </c>
      <c r="K38" s="2">
        <f t="shared" si="10"/>
        <v>1595</v>
      </c>
      <c r="L38" s="2">
        <f t="shared" si="10"/>
        <v>1411</v>
      </c>
      <c r="M38" s="2">
        <f t="shared" si="10"/>
        <v>1320</v>
      </c>
      <c r="N38" s="2">
        <f t="shared" si="10"/>
        <v>1136</v>
      </c>
      <c r="O38" s="2">
        <f t="shared" si="10"/>
        <v>1096</v>
      </c>
      <c r="P38" s="2">
        <f t="shared" si="10"/>
        <v>1127</v>
      </c>
      <c r="Q38" s="2">
        <f t="shared" si="10"/>
        <v>936</v>
      </c>
      <c r="R38" s="2">
        <f t="shared" si="10"/>
        <v>854</v>
      </c>
      <c r="S38" s="2">
        <f t="shared" si="10"/>
        <v>848</v>
      </c>
      <c r="T38" s="7">
        <f>AVERAGE(O38:S38)</f>
        <v>972.2</v>
      </c>
      <c r="U38" s="4">
        <f>(D38-T38)/D38</f>
        <v>0.6442476580796253</v>
      </c>
      <c r="V38" s="2" t="s">
        <v>41</v>
      </c>
      <c r="W38" s="6">
        <f>D38*(1-$U$36)</f>
        <v>1014.3952127341272</v>
      </c>
      <c r="X38" s="2">
        <f>((T38-W38)^2)/W38*5</f>
        <v>8.775849665533162</v>
      </c>
      <c r="Y38" s="2" t="str">
        <f>IF(X38&gt;3.84,"Significant","Not significant")</f>
        <v>Significant</v>
      </c>
      <c r="Z38" s="2">
        <f>S38/T38</f>
        <v>0.8722485085373379</v>
      </c>
    </row>
    <row r="39" spans="1:26" ht="11.25">
      <c r="A39" s="1" t="s">
        <v>40</v>
      </c>
      <c r="D39" s="2">
        <f>SUMIF($V$3:$V$35,$A39,D$3:D$35)</f>
        <v>1744.6000000000004</v>
      </c>
      <c r="F39" s="4"/>
      <c r="G39" s="2">
        <f t="shared" si="10"/>
        <v>1244</v>
      </c>
      <c r="H39" s="2">
        <f t="shared" si="10"/>
        <v>1049</v>
      </c>
      <c r="I39" s="2">
        <f t="shared" si="10"/>
        <v>920</v>
      </c>
      <c r="J39" s="2">
        <f t="shared" si="10"/>
        <v>1013</v>
      </c>
      <c r="K39" s="2">
        <f t="shared" si="10"/>
        <v>970</v>
      </c>
      <c r="L39" s="2">
        <f t="shared" si="10"/>
        <v>881</v>
      </c>
      <c r="M39" s="2">
        <f t="shared" si="10"/>
        <v>812</v>
      </c>
      <c r="N39" s="2">
        <f t="shared" si="10"/>
        <v>732</v>
      </c>
      <c r="O39" s="2">
        <f t="shared" si="10"/>
        <v>740</v>
      </c>
      <c r="P39" s="2">
        <f t="shared" si="10"/>
        <v>746</v>
      </c>
      <c r="Q39" s="2">
        <f t="shared" si="10"/>
        <v>556</v>
      </c>
      <c r="R39" s="2">
        <f t="shared" si="10"/>
        <v>540</v>
      </c>
      <c r="S39" s="2">
        <f t="shared" si="10"/>
        <v>513</v>
      </c>
      <c r="T39" s="7">
        <f>AVERAGE(O39:S39)</f>
        <v>619</v>
      </c>
      <c r="U39" s="4">
        <f>(D39-T39)/D39</f>
        <v>0.6451908746990715</v>
      </c>
      <c r="V39" s="2" t="s">
        <v>40</v>
      </c>
      <c r="W39" s="6">
        <f>D39*(1-$U$36)</f>
        <v>647.582658129376</v>
      </c>
      <c r="X39" s="2">
        <f>((T39-W39)^2)/W39*5</f>
        <v>6.3078306335495435</v>
      </c>
      <c r="Y39" s="2" t="str">
        <f>IF(X39&gt;3.84,"Significant","Not significant")</f>
        <v>Significant</v>
      </c>
      <c r="Z39" s="2">
        <f>S39/T39</f>
        <v>0.8287560581583199</v>
      </c>
    </row>
    <row r="40" spans="1:26" ht="11.25">
      <c r="A40" s="1" t="s">
        <v>42</v>
      </c>
      <c r="D40" s="2">
        <f>SUMIF($V$3:$V$35,$A40,D$3:D$35)</f>
        <v>2206.9999999999995</v>
      </c>
      <c r="F40" s="4"/>
      <c r="G40" s="2">
        <f t="shared" si="10"/>
        <v>1671</v>
      </c>
      <c r="H40" s="2">
        <f t="shared" si="10"/>
        <v>1365</v>
      </c>
      <c r="I40" s="2">
        <f t="shared" si="10"/>
        <v>1190</v>
      </c>
      <c r="J40" s="2">
        <f t="shared" si="10"/>
        <v>1231</v>
      </c>
      <c r="K40" s="2">
        <f t="shared" si="10"/>
        <v>1219</v>
      </c>
      <c r="L40" s="2">
        <f t="shared" si="10"/>
        <v>1234</v>
      </c>
      <c r="M40" s="2">
        <f t="shared" si="10"/>
        <v>1095</v>
      </c>
      <c r="N40" s="2">
        <f t="shared" si="10"/>
        <v>1018</v>
      </c>
      <c r="O40" s="2">
        <f t="shared" si="10"/>
        <v>969</v>
      </c>
      <c r="P40" s="2">
        <f t="shared" si="10"/>
        <v>1145</v>
      </c>
      <c r="Q40" s="2">
        <f t="shared" si="10"/>
        <v>832</v>
      </c>
      <c r="R40" s="2">
        <f t="shared" si="10"/>
        <v>773</v>
      </c>
      <c r="S40" s="2">
        <f t="shared" si="10"/>
        <v>731</v>
      </c>
      <c r="T40" s="7">
        <f>AVERAGE(O40:S40)</f>
        <v>890</v>
      </c>
      <c r="U40" s="4">
        <f>(D40-T40)/D40</f>
        <v>0.5967376529225191</v>
      </c>
      <c r="V40" s="2" t="s">
        <v>42</v>
      </c>
      <c r="W40" s="6">
        <f>D40*(1-$U$36)</f>
        <v>819.2221291364967</v>
      </c>
      <c r="X40" s="2">
        <f>((T40-W40)^2)/W40*5</f>
        <v>30.57477835255151</v>
      </c>
      <c r="Y40" s="2" t="str">
        <f>IF(X40&gt;3.84,"Significant","Not significant")</f>
        <v>Significant</v>
      </c>
      <c r="Z40" s="2">
        <f>S40/T40</f>
        <v>0.8213483146067416</v>
      </c>
    </row>
    <row r="41" spans="6:23" ht="11.25">
      <c r="F41" s="4"/>
      <c r="U41" s="4"/>
      <c r="W41" s="6"/>
    </row>
    <row r="42" spans="1:26" ht="11.25">
      <c r="A42" s="1" t="s">
        <v>62</v>
      </c>
      <c r="D42" s="2">
        <f>SUMIF($C$3:$C$35,$A42,D$3:D$35)</f>
        <v>644</v>
      </c>
      <c r="F42" s="4"/>
      <c r="G42" s="2">
        <f aca="true" t="shared" si="11" ref="G42:S44">SUMIF($C$3:$C$35,$A42,G$3:G$35)</f>
        <v>482</v>
      </c>
      <c r="H42" s="2">
        <f t="shared" si="11"/>
        <v>430</v>
      </c>
      <c r="I42" s="2">
        <f t="shared" si="11"/>
        <v>419</v>
      </c>
      <c r="J42" s="2">
        <f t="shared" si="11"/>
        <v>468</v>
      </c>
      <c r="K42" s="2">
        <f t="shared" si="11"/>
        <v>454</v>
      </c>
      <c r="L42" s="2">
        <f t="shared" si="11"/>
        <v>436</v>
      </c>
      <c r="M42" s="2">
        <f t="shared" si="11"/>
        <v>401</v>
      </c>
      <c r="N42" s="2">
        <f t="shared" si="11"/>
        <v>307</v>
      </c>
      <c r="O42" s="2">
        <f t="shared" si="11"/>
        <v>291</v>
      </c>
      <c r="P42" s="2">
        <f t="shared" si="11"/>
        <v>345</v>
      </c>
      <c r="Q42" s="2">
        <f t="shared" si="11"/>
        <v>301</v>
      </c>
      <c r="R42" s="2">
        <f t="shared" si="11"/>
        <v>262</v>
      </c>
      <c r="S42" s="2">
        <f t="shared" si="11"/>
        <v>230</v>
      </c>
      <c r="T42" s="7">
        <f>AVERAGE(O42:S42)</f>
        <v>285.8</v>
      </c>
      <c r="U42" s="4">
        <f>(D42-T42)/D42</f>
        <v>0.5562111801242235</v>
      </c>
      <c r="V42" s="2" t="s">
        <v>41</v>
      </c>
      <c r="W42" s="6">
        <f>D42*(1-$U$45)</f>
        <v>286.11627677425724</v>
      </c>
      <c r="X42" s="2">
        <f>((T42-W42)^2)/W42*5</f>
        <v>0.0017480829658195922</v>
      </c>
      <c r="Y42" s="2" t="str">
        <f>IF(X42&gt;3.84,"Significant","Not significant")</f>
        <v>Not significant</v>
      </c>
      <c r="Z42" s="2">
        <f>S42/T42</f>
        <v>0.8047585724282715</v>
      </c>
    </row>
    <row r="43" spans="1:26" ht="11.25">
      <c r="A43" s="1" t="s">
        <v>63</v>
      </c>
      <c r="D43" s="2">
        <f>SUMIF($C$3:$C$35,$A43,D$3:D$35)</f>
        <v>312.6</v>
      </c>
      <c r="F43" s="4"/>
      <c r="G43" s="2">
        <f t="shared" si="11"/>
        <v>209</v>
      </c>
      <c r="H43" s="2">
        <f t="shared" si="11"/>
        <v>167</v>
      </c>
      <c r="I43" s="2">
        <f t="shared" si="11"/>
        <v>162</v>
      </c>
      <c r="J43" s="2">
        <f t="shared" si="11"/>
        <v>195</v>
      </c>
      <c r="K43" s="2">
        <f t="shared" si="11"/>
        <v>185</v>
      </c>
      <c r="L43" s="2">
        <f t="shared" si="11"/>
        <v>164</v>
      </c>
      <c r="M43" s="2">
        <f t="shared" si="11"/>
        <v>173</v>
      </c>
      <c r="N43" s="2">
        <f t="shared" si="11"/>
        <v>156</v>
      </c>
      <c r="O43" s="2">
        <f t="shared" si="11"/>
        <v>169</v>
      </c>
      <c r="P43" s="2">
        <f t="shared" si="11"/>
        <v>151</v>
      </c>
      <c r="Q43" s="2">
        <f t="shared" si="11"/>
        <v>133</v>
      </c>
      <c r="R43" s="2">
        <f t="shared" si="11"/>
        <v>98</v>
      </c>
      <c r="S43" s="2">
        <f t="shared" si="11"/>
        <v>99</v>
      </c>
      <c r="T43" s="7">
        <f>AVERAGE(O43:S43)</f>
        <v>130</v>
      </c>
      <c r="U43" s="4">
        <f>(D43-T43)/D43</f>
        <v>0.5841330774152271</v>
      </c>
      <c r="V43" s="2" t="s">
        <v>40</v>
      </c>
      <c r="W43" s="6">
        <f>D43*(1-$U$45)</f>
        <v>138.8819070180634</v>
      </c>
      <c r="X43" s="2">
        <f>((T43-W43)^2)/W43*5</f>
        <v>2.8401205733466584</v>
      </c>
      <c r="Y43" s="2" t="str">
        <f>IF(X43&gt;3.84,"Significant","Not significant")</f>
        <v>Not significant</v>
      </c>
      <c r="Z43" s="2">
        <f>S43/T43</f>
        <v>0.7615384615384615</v>
      </c>
    </row>
    <row r="44" spans="1:26" ht="11.25">
      <c r="A44" s="1" t="s">
        <v>64</v>
      </c>
      <c r="D44" s="2">
        <f>SUMIF($C$3:$C$35,$A44,D$3:D$35)</f>
        <v>1069.6</v>
      </c>
      <c r="F44" s="4"/>
      <c r="G44" s="2">
        <f t="shared" si="11"/>
        <v>815</v>
      </c>
      <c r="H44" s="2">
        <f t="shared" si="11"/>
        <v>657</v>
      </c>
      <c r="I44" s="2">
        <f t="shared" si="11"/>
        <v>588</v>
      </c>
      <c r="J44" s="2">
        <f t="shared" si="11"/>
        <v>583</v>
      </c>
      <c r="K44" s="2">
        <f t="shared" si="11"/>
        <v>634</v>
      </c>
      <c r="L44" s="2">
        <f t="shared" si="11"/>
        <v>671</v>
      </c>
      <c r="M44" s="2">
        <f t="shared" si="11"/>
        <v>553</v>
      </c>
      <c r="N44" s="2">
        <f t="shared" si="11"/>
        <v>552</v>
      </c>
      <c r="O44" s="2">
        <f t="shared" si="11"/>
        <v>537</v>
      </c>
      <c r="P44" s="2">
        <f t="shared" si="11"/>
        <v>668</v>
      </c>
      <c r="Q44" s="2">
        <f t="shared" si="11"/>
        <v>433</v>
      </c>
      <c r="R44" s="2">
        <f t="shared" si="11"/>
        <v>380</v>
      </c>
      <c r="S44" s="2">
        <f t="shared" si="11"/>
        <v>404</v>
      </c>
      <c r="T44" s="7">
        <f>AVERAGE(O44:S44)</f>
        <v>484.4</v>
      </c>
      <c r="U44" s="4">
        <f>(D44-T44)/D44</f>
        <v>0.5471204188481675</v>
      </c>
      <c r="V44" s="2" t="s">
        <v>42</v>
      </c>
      <c r="W44" s="6">
        <f>D44*(1-$U$45)</f>
        <v>475.2018162076794</v>
      </c>
      <c r="X44" s="2">
        <f>((T44-W44)^2)/W44*5</f>
        <v>0.8902174001827938</v>
      </c>
      <c r="Y44" s="2" t="str">
        <f>IF(X44&gt;3.84,"Significant","Not significant")</f>
        <v>Not significant</v>
      </c>
      <c r="Z44" s="2">
        <f>S44/T44</f>
        <v>0.8340214698596202</v>
      </c>
    </row>
    <row r="45" spans="1:26" ht="11.25">
      <c r="A45" s="1" t="s">
        <v>69</v>
      </c>
      <c r="D45" s="2">
        <f>SUM(D42:D44)</f>
        <v>2026.1999999999998</v>
      </c>
      <c r="F45" s="4"/>
      <c r="G45" s="2">
        <f aca="true" t="shared" si="12" ref="G45:S45">SUM(G42:G44)</f>
        <v>1506</v>
      </c>
      <c r="H45" s="2">
        <f t="shared" si="12"/>
        <v>1254</v>
      </c>
      <c r="I45" s="2">
        <f t="shared" si="12"/>
        <v>1169</v>
      </c>
      <c r="J45" s="2">
        <f t="shared" si="12"/>
        <v>1246</v>
      </c>
      <c r="K45" s="2">
        <f t="shared" si="12"/>
        <v>1273</v>
      </c>
      <c r="L45" s="2">
        <f t="shared" si="12"/>
        <v>1271</v>
      </c>
      <c r="M45" s="2">
        <f t="shared" si="12"/>
        <v>1127</v>
      </c>
      <c r="N45" s="2">
        <f>SUM(N42:N44)</f>
        <v>1015</v>
      </c>
      <c r="O45" s="2">
        <f>SUM(O42:O44)</f>
        <v>997</v>
      </c>
      <c r="P45" s="2">
        <f>SUM(P42:P44)</f>
        <v>1164</v>
      </c>
      <c r="Q45" s="2">
        <f>SUM(Q42:Q44)</f>
        <v>867</v>
      </c>
      <c r="R45" s="2">
        <f>SUM(R42:R44)</f>
        <v>740</v>
      </c>
      <c r="S45" s="2">
        <f t="shared" si="12"/>
        <v>733</v>
      </c>
      <c r="T45" s="7">
        <f>AVERAGE(O45:S45)</f>
        <v>900.2</v>
      </c>
      <c r="U45" s="4">
        <f>(D45-T45)/D45</f>
        <v>0.5557200671207185</v>
      </c>
      <c r="W45" s="6"/>
      <c r="Z45" s="2">
        <f>S45/T45</f>
        <v>0.8142634970006665</v>
      </c>
    </row>
    <row r="46" spans="6:23" ht="11.25">
      <c r="F46" s="4"/>
      <c r="U46" s="4"/>
      <c r="W46" s="6"/>
    </row>
    <row r="47" spans="1:26" ht="11.25">
      <c r="A47" s="1" t="s">
        <v>65</v>
      </c>
      <c r="D47" s="2">
        <f>SUMIF($C$3:$C$35,$A47,D$3:D$35)</f>
        <v>2088.7999999999997</v>
      </c>
      <c r="F47" s="4"/>
      <c r="G47" s="2">
        <f aca="true" t="shared" si="13" ref="G47:S49">SUMIF($C$3:$C$35,$A47,G$3:G$35)</f>
        <v>1495</v>
      </c>
      <c r="H47" s="2">
        <f t="shared" si="13"/>
        <v>1325</v>
      </c>
      <c r="I47" s="2">
        <f t="shared" si="13"/>
        <v>1121</v>
      </c>
      <c r="J47" s="2">
        <f t="shared" si="13"/>
        <v>1234</v>
      </c>
      <c r="K47" s="2">
        <f t="shared" si="13"/>
        <v>1141</v>
      </c>
      <c r="L47" s="2">
        <f t="shared" si="13"/>
        <v>975</v>
      </c>
      <c r="M47" s="2">
        <f t="shared" si="13"/>
        <v>919</v>
      </c>
      <c r="N47" s="2">
        <f t="shared" si="13"/>
        <v>829</v>
      </c>
      <c r="O47" s="2">
        <f t="shared" si="13"/>
        <v>805</v>
      </c>
      <c r="P47" s="2">
        <f t="shared" si="13"/>
        <v>782</v>
      </c>
      <c r="Q47" s="2">
        <f t="shared" si="13"/>
        <v>635</v>
      </c>
      <c r="R47" s="2">
        <f t="shared" si="13"/>
        <v>592</v>
      </c>
      <c r="S47" s="2">
        <f t="shared" si="13"/>
        <v>618</v>
      </c>
      <c r="T47" s="7">
        <f>AVERAGE(O47:S47)</f>
        <v>686.4</v>
      </c>
      <c r="U47" s="4">
        <f>(D47-T47)/D47</f>
        <v>0.6713902719264648</v>
      </c>
      <c r="V47" s="2" t="s">
        <v>41</v>
      </c>
      <c r="W47" s="6">
        <f>D47*(1-$U$50)</f>
        <v>708.941823021768</v>
      </c>
      <c r="X47" s="2">
        <f>((T47-W47)^2)/W47*5</f>
        <v>3.5837481203948296</v>
      </c>
      <c r="Y47" s="2" t="str">
        <f>IF(X47&gt;3.84,"Significant","Not significant")</f>
        <v>Not significant</v>
      </c>
      <c r="Z47" s="2">
        <f>S47/T47</f>
        <v>0.9003496503496504</v>
      </c>
    </row>
    <row r="48" spans="1:26" ht="11.25">
      <c r="A48" s="1" t="s">
        <v>66</v>
      </c>
      <c r="D48" s="2">
        <f>SUMIF($C$3:$C$35,$A48,D$3:D$35)</f>
        <v>1432.0000000000002</v>
      </c>
      <c r="F48" s="4"/>
      <c r="G48" s="2">
        <f t="shared" si="13"/>
        <v>1035</v>
      </c>
      <c r="H48" s="2">
        <f t="shared" si="13"/>
        <v>882</v>
      </c>
      <c r="I48" s="2">
        <f t="shared" si="13"/>
        <v>758</v>
      </c>
      <c r="J48" s="2">
        <f t="shared" si="13"/>
        <v>818</v>
      </c>
      <c r="K48" s="2">
        <f t="shared" si="13"/>
        <v>785</v>
      </c>
      <c r="L48" s="2">
        <f t="shared" si="13"/>
        <v>717</v>
      </c>
      <c r="M48" s="2">
        <f t="shared" si="13"/>
        <v>639</v>
      </c>
      <c r="N48" s="2">
        <f t="shared" si="13"/>
        <v>576</v>
      </c>
      <c r="O48" s="2">
        <f t="shared" si="13"/>
        <v>571</v>
      </c>
      <c r="P48" s="2">
        <f t="shared" si="13"/>
        <v>595</v>
      </c>
      <c r="Q48" s="2">
        <f t="shared" si="13"/>
        <v>423</v>
      </c>
      <c r="R48" s="2">
        <f t="shared" si="13"/>
        <v>442</v>
      </c>
      <c r="S48" s="2">
        <f t="shared" si="13"/>
        <v>414</v>
      </c>
      <c r="T48" s="7">
        <f>AVERAGE(O48:S48)</f>
        <v>489</v>
      </c>
      <c r="U48" s="4">
        <f>(D48-T48)/D48</f>
        <v>0.6585195530726258</v>
      </c>
      <c r="V48" s="2" t="s">
        <v>40</v>
      </c>
      <c r="W48" s="6">
        <f>D48*(1-$U$50)</f>
        <v>486.02292731097856</v>
      </c>
      <c r="X48" s="2">
        <f>((T48-W48)^2)/W48*5</f>
        <v>0.09117843313229587</v>
      </c>
      <c r="Y48" s="2" t="str">
        <f>IF(X48&gt;3.84,"Significant","Not significant")</f>
        <v>Not significant</v>
      </c>
      <c r="Z48" s="2">
        <f>S48/T48</f>
        <v>0.8466257668711656</v>
      </c>
    </row>
    <row r="49" spans="1:26" ht="11.25">
      <c r="A49" s="1" t="s">
        <v>67</v>
      </c>
      <c r="D49" s="2">
        <f>SUMIF($C$3:$C$35,$A49,D$3:D$35)</f>
        <v>1137.4</v>
      </c>
      <c r="F49" s="4"/>
      <c r="G49" s="2">
        <f t="shared" si="13"/>
        <v>856</v>
      </c>
      <c r="H49" s="2">
        <f t="shared" si="13"/>
        <v>708</v>
      </c>
      <c r="I49" s="2">
        <f t="shared" si="13"/>
        <v>602</v>
      </c>
      <c r="J49" s="2">
        <f t="shared" si="13"/>
        <v>648</v>
      </c>
      <c r="K49" s="2">
        <f t="shared" si="13"/>
        <v>585</v>
      </c>
      <c r="L49" s="2">
        <f t="shared" si="13"/>
        <v>563</v>
      </c>
      <c r="M49" s="2">
        <f t="shared" si="13"/>
        <v>542</v>
      </c>
      <c r="N49" s="2">
        <f t="shared" si="13"/>
        <v>466</v>
      </c>
      <c r="O49" s="2">
        <f t="shared" si="13"/>
        <v>432</v>
      </c>
      <c r="P49" s="2">
        <f t="shared" si="13"/>
        <v>477</v>
      </c>
      <c r="Q49" s="2">
        <f t="shared" si="13"/>
        <v>399</v>
      </c>
      <c r="R49" s="2">
        <f t="shared" si="13"/>
        <v>393</v>
      </c>
      <c r="S49" s="2">
        <f t="shared" si="13"/>
        <v>327</v>
      </c>
      <c r="T49" s="7">
        <f>AVERAGE(O49:S49)</f>
        <v>405.6</v>
      </c>
      <c r="U49" s="4">
        <f>(D49-T49)/D49</f>
        <v>0.6433972217337788</v>
      </c>
      <c r="V49" s="2" t="s">
        <v>42</v>
      </c>
      <c r="W49" s="6">
        <f>D49*(1-$U$50)</f>
        <v>386.0352496672535</v>
      </c>
      <c r="X49" s="2">
        <f>((T49-W49)^2)/W49*5</f>
        <v>4.9578303524438</v>
      </c>
      <c r="Y49" s="2" t="str">
        <f>IF(X49&gt;3.84,"Significant","Not significant")</f>
        <v>Significant</v>
      </c>
      <c r="Z49" s="2">
        <f>S49/T49</f>
        <v>0.8062130177514792</v>
      </c>
    </row>
    <row r="50" spans="1:26" ht="11.25">
      <c r="A50" s="1" t="s">
        <v>70</v>
      </c>
      <c r="D50" s="2">
        <f>SUM(D47:D49)</f>
        <v>4658.200000000001</v>
      </c>
      <c r="F50" s="4"/>
      <c r="G50" s="2">
        <f aca="true" t="shared" si="14" ref="G50:S50">SUM(G47:G49)</f>
        <v>3386</v>
      </c>
      <c r="H50" s="2">
        <f t="shared" si="14"/>
        <v>2915</v>
      </c>
      <c r="I50" s="2">
        <f t="shared" si="14"/>
        <v>2481</v>
      </c>
      <c r="J50" s="2">
        <f t="shared" si="14"/>
        <v>2700</v>
      </c>
      <c r="K50" s="2">
        <f t="shared" si="14"/>
        <v>2511</v>
      </c>
      <c r="L50" s="2">
        <f t="shared" si="14"/>
        <v>2255</v>
      </c>
      <c r="M50" s="2">
        <f t="shared" si="14"/>
        <v>2100</v>
      </c>
      <c r="N50" s="2">
        <f>SUM(N47:N49)</f>
        <v>1871</v>
      </c>
      <c r="O50" s="2">
        <f>SUM(O47:O49)</f>
        <v>1808</v>
      </c>
      <c r="P50" s="2">
        <f>SUM(P47:P49)</f>
        <v>1854</v>
      </c>
      <c r="Q50" s="2">
        <f>SUM(Q47:Q49)</f>
        <v>1457</v>
      </c>
      <c r="R50" s="2">
        <f>SUM(R47:R49)</f>
        <v>1427</v>
      </c>
      <c r="S50" s="2">
        <f t="shared" si="14"/>
        <v>1359</v>
      </c>
      <c r="T50" s="7">
        <f>AVERAGE(O50:S50)</f>
        <v>1581</v>
      </c>
      <c r="U50" s="4">
        <f>(D50-T50)/D50</f>
        <v>0.6605985144476407</v>
      </c>
      <c r="W50" s="6"/>
      <c r="Z50" s="2">
        <f>S50/T50</f>
        <v>0.8595825426944972</v>
      </c>
    </row>
    <row r="52" ht="11.25">
      <c r="A52" s="8" t="s">
        <v>39</v>
      </c>
    </row>
    <row r="53" spans="1:29" ht="11.25">
      <c r="A53" s="1" t="s">
        <v>34</v>
      </c>
      <c r="D53" s="2" t="s">
        <v>36</v>
      </c>
      <c r="E53" s="2">
        <v>2001</v>
      </c>
      <c r="F53" s="2">
        <v>2002</v>
      </c>
      <c r="G53" s="2">
        <v>2003</v>
      </c>
      <c r="H53" s="2">
        <v>2004</v>
      </c>
      <c r="I53" s="2">
        <v>2005</v>
      </c>
      <c r="J53" s="2">
        <v>2006</v>
      </c>
      <c r="K53" s="2">
        <v>2007</v>
      </c>
      <c r="L53" s="2">
        <v>2008</v>
      </c>
      <c r="M53" s="2">
        <v>2009</v>
      </c>
      <c r="N53" s="2">
        <v>2010</v>
      </c>
      <c r="O53" s="2">
        <v>2011</v>
      </c>
      <c r="P53" s="2">
        <v>2012</v>
      </c>
      <c r="Q53" s="2">
        <v>2013</v>
      </c>
      <c r="R53" s="2">
        <v>2014</v>
      </c>
      <c r="S53" s="2">
        <v>2015</v>
      </c>
      <c r="T53" s="2" t="s">
        <v>87</v>
      </c>
      <c r="U53" s="2" t="s">
        <v>35</v>
      </c>
      <c r="V53" s="2" t="s">
        <v>43</v>
      </c>
      <c r="W53" s="2" t="s">
        <v>45</v>
      </c>
      <c r="X53" s="2" t="s">
        <v>44</v>
      </c>
      <c r="Y53" s="2" t="s">
        <v>47</v>
      </c>
      <c r="Z53" s="2" t="s">
        <v>60</v>
      </c>
      <c r="AA53" s="2" t="s">
        <v>73</v>
      </c>
      <c r="AB53" s="2" t="s">
        <v>58</v>
      </c>
      <c r="AC53" s="2" t="s">
        <v>73</v>
      </c>
    </row>
    <row r="54" spans="1:30" ht="11.25">
      <c r="A54" s="1" t="s">
        <v>5</v>
      </c>
      <c r="B54" s="1" t="s">
        <v>68</v>
      </c>
      <c r="C54" s="1" t="str">
        <f aca="true" t="shared" si="15" ref="C54:C86">B54&amp;" London - "&amp;V54</f>
        <v>Outer London - Low</v>
      </c>
      <c r="D54" s="7">
        <v>8.8</v>
      </c>
      <c r="E54" s="3"/>
      <c r="F54" s="3"/>
      <c r="G54" s="3">
        <v>14</v>
      </c>
      <c r="H54" s="3">
        <v>11</v>
      </c>
      <c r="I54" s="3">
        <v>7</v>
      </c>
      <c r="J54" s="3">
        <v>6</v>
      </c>
      <c r="K54" s="3">
        <v>9</v>
      </c>
      <c r="L54" s="3">
        <v>4</v>
      </c>
      <c r="M54" s="3">
        <v>5</v>
      </c>
      <c r="N54" s="3">
        <v>5</v>
      </c>
      <c r="O54" s="3">
        <v>10</v>
      </c>
      <c r="P54" s="3">
        <v>5</v>
      </c>
      <c r="Q54" s="3">
        <v>13</v>
      </c>
      <c r="R54" s="3">
        <v>9</v>
      </c>
      <c r="S54" s="3">
        <v>3</v>
      </c>
      <c r="T54" s="7">
        <f aca="true" t="shared" si="16" ref="T54:T87">AVERAGE(O54:S54)</f>
        <v>8</v>
      </c>
      <c r="U54" s="4">
        <f aca="true" t="shared" si="17" ref="U54:U87">(D54-T54)/D54</f>
        <v>0.09090909090909098</v>
      </c>
      <c r="V54" s="2" t="s">
        <v>41</v>
      </c>
      <c r="W54" s="6">
        <f aca="true" t="shared" si="18" ref="W54:W86">D54*(1-$U$87)</f>
        <v>4.847397918334668</v>
      </c>
      <c r="X54" s="2">
        <f aca="true" t="shared" si="19" ref="X54:X86">((T54-W54)^2)/W54*5</f>
        <v>10.251788746007374</v>
      </c>
      <c r="Y54" s="2" t="str">
        <f aca="true" t="shared" si="20" ref="Y54:Y86">IF(X54&gt;3.84,"Significant","Not significant")</f>
        <v>Significant</v>
      </c>
      <c r="Z54" s="2">
        <v>832</v>
      </c>
      <c r="AA54" s="2">
        <f aca="true" t="shared" si="21" ref="AA54:AA86">D54/Z54</f>
        <v>0.010576923076923078</v>
      </c>
      <c r="AB54" s="2">
        <v>716</v>
      </c>
      <c r="AC54" s="2">
        <f aca="true" t="shared" si="22" ref="AC54:AC86">T54/AB54</f>
        <v>0.0111731843575419</v>
      </c>
      <c r="AD54" s="4">
        <f aca="true" t="shared" si="23" ref="AD54:AD86">(AA54-AC54)/AA54</f>
        <v>-0.056373793803961375</v>
      </c>
    </row>
    <row r="55" spans="1:30" ht="11.25">
      <c r="A55" s="1" t="s">
        <v>12</v>
      </c>
      <c r="B55" s="1" t="s">
        <v>68</v>
      </c>
      <c r="C55" s="1" t="str">
        <f t="shared" si="15"/>
        <v>Outer London - Low</v>
      </c>
      <c r="D55" s="7">
        <v>7.4</v>
      </c>
      <c r="E55" s="3"/>
      <c r="F55" s="3"/>
      <c r="G55" s="3">
        <v>17</v>
      </c>
      <c r="H55" s="3">
        <v>10</v>
      </c>
      <c r="I55" s="3">
        <v>7</v>
      </c>
      <c r="J55" s="3">
        <v>5</v>
      </c>
      <c r="K55" s="3">
        <v>12</v>
      </c>
      <c r="L55" s="3">
        <v>4</v>
      </c>
      <c r="M55" s="3">
        <v>5</v>
      </c>
      <c r="N55" s="3">
        <v>5</v>
      </c>
      <c r="O55" s="3">
        <v>8</v>
      </c>
      <c r="P55" s="3">
        <v>8</v>
      </c>
      <c r="Q55" s="3">
        <v>5</v>
      </c>
      <c r="R55" s="3">
        <v>4</v>
      </c>
      <c r="S55" s="3">
        <v>8</v>
      </c>
      <c r="T55" s="7">
        <f t="shared" si="16"/>
        <v>6.6</v>
      </c>
      <c r="U55" s="4">
        <f t="shared" si="17"/>
        <v>0.1081081081081082</v>
      </c>
      <c r="V55" s="2" t="s">
        <v>41</v>
      </c>
      <c r="W55" s="6">
        <f t="shared" si="18"/>
        <v>4.076220976781425</v>
      </c>
      <c r="X55" s="2">
        <f t="shared" si="19"/>
        <v>7.812948064296819</v>
      </c>
      <c r="Y55" s="2" t="str">
        <f t="shared" si="20"/>
        <v>Significant</v>
      </c>
      <c r="Z55" s="2">
        <v>891</v>
      </c>
      <c r="AA55" s="2">
        <f t="shared" si="21"/>
        <v>0.00830527497194164</v>
      </c>
      <c r="AB55" s="2">
        <v>920</v>
      </c>
      <c r="AC55" s="2">
        <f t="shared" si="22"/>
        <v>0.007173913043478261</v>
      </c>
      <c r="AD55" s="4">
        <f t="shared" si="23"/>
        <v>0.1362220916568744</v>
      </c>
    </row>
    <row r="56" spans="1:30" ht="11.25">
      <c r="A56" s="1" t="s">
        <v>19</v>
      </c>
      <c r="B56" s="1" t="s">
        <v>68</v>
      </c>
      <c r="C56" s="1" t="str">
        <f t="shared" si="15"/>
        <v>Outer London - High</v>
      </c>
      <c r="D56" s="7">
        <v>4.2</v>
      </c>
      <c r="E56" s="3"/>
      <c r="F56" s="3"/>
      <c r="G56" s="3">
        <v>4</v>
      </c>
      <c r="H56" s="3">
        <v>4</v>
      </c>
      <c r="I56" s="3">
        <v>2</v>
      </c>
      <c r="J56" s="3">
        <v>3</v>
      </c>
      <c r="K56" s="3">
        <v>8</v>
      </c>
      <c r="L56" s="3">
        <v>0</v>
      </c>
      <c r="M56" s="3">
        <v>9</v>
      </c>
      <c r="N56" s="3">
        <v>5</v>
      </c>
      <c r="O56" s="3">
        <v>3</v>
      </c>
      <c r="P56" s="3">
        <v>5</v>
      </c>
      <c r="Q56" s="3">
        <v>3</v>
      </c>
      <c r="R56" s="3">
        <v>5</v>
      </c>
      <c r="S56" s="3">
        <v>2</v>
      </c>
      <c r="T56" s="7">
        <f t="shared" si="16"/>
        <v>3.6</v>
      </c>
      <c r="U56" s="4">
        <f t="shared" si="17"/>
        <v>0.14285714285714288</v>
      </c>
      <c r="V56" s="2" t="s">
        <v>42</v>
      </c>
      <c r="W56" s="6">
        <f t="shared" si="18"/>
        <v>2.3135308246597277</v>
      </c>
      <c r="X56" s="2">
        <f t="shared" si="19"/>
        <v>3.5767903359232243</v>
      </c>
      <c r="Y56" s="2" t="str">
        <f t="shared" si="20"/>
        <v>Not significant</v>
      </c>
      <c r="Z56" s="2">
        <v>543</v>
      </c>
      <c r="AA56" s="2">
        <f t="shared" si="21"/>
        <v>0.0077348066298342545</v>
      </c>
      <c r="AB56" s="2">
        <v>562</v>
      </c>
      <c r="AC56" s="2">
        <f t="shared" si="22"/>
        <v>0.006405693950177936</v>
      </c>
      <c r="AD56" s="4">
        <f t="shared" si="23"/>
        <v>0.1718352821555669</v>
      </c>
    </row>
    <row r="57" spans="1:30" ht="11.25">
      <c r="A57" s="1" t="s">
        <v>31</v>
      </c>
      <c r="B57" s="1" t="s">
        <v>61</v>
      </c>
      <c r="C57" s="1" t="str">
        <f t="shared" si="15"/>
        <v>Inner London - High</v>
      </c>
      <c r="D57" s="7">
        <v>7.2</v>
      </c>
      <c r="E57" s="3"/>
      <c r="F57" s="3"/>
      <c r="G57" s="3">
        <v>6</v>
      </c>
      <c r="H57" s="3">
        <v>6</v>
      </c>
      <c r="I57" s="3">
        <v>8</v>
      </c>
      <c r="J57" s="3">
        <v>6</v>
      </c>
      <c r="K57" s="3">
        <v>6</v>
      </c>
      <c r="L57" s="3">
        <v>8</v>
      </c>
      <c r="M57" s="3">
        <v>7</v>
      </c>
      <c r="N57" s="3">
        <v>6</v>
      </c>
      <c r="O57" s="3">
        <v>8</v>
      </c>
      <c r="P57" s="3">
        <v>5</v>
      </c>
      <c r="Q57" s="3">
        <v>6</v>
      </c>
      <c r="R57" s="3">
        <v>8</v>
      </c>
      <c r="S57" s="3">
        <v>3</v>
      </c>
      <c r="T57" s="7">
        <f t="shared" si="16"/>
        <v>6</v>
      </c>
      <c r="U57" s="4">
        <f t="shared" si="17"/>
        <v>0.16666666666666669</v>
      </c>
      <c r="V57" s="2" t="s">
        <v>42</v>
      </c>
      <c r="W57" s="6">
        <f t="shared" si="18"/>
        <v>3.9660528422738186</v>
      </c>
      <c r="X57" s="2">
        <f t="shared" si="19"/>
        <v>5.2154386299737485</v>
      </c>
      <c r="Y57" s="2" t="str">
        <f t="shared" si="20"/>
        <v>Significant</v>
      </c>
      <c r="Z57" s="2">
        <v>560</v>
      </c>
      <c r="AA57" s="2">
        <f t="shared" si="21"/>
        <v>0.012857142857142857</v>
      </c>
      <c r="AB57" s="2">
        <v>562</v>
      </c>
      <c r="AC57" s="2">
        <f t="shared" si="22"/>
        <v>0.010676156583629894</v>
      </c>
      <c r="AD57" s="4">
        <f t="shared" si="23"/>
        <v>0.16963226571767492</v>
      </c>
    </row>
    <row r="58" spans="1:30" ht="11.25">
      <c r="A58" s="1" t="s">
        <v>21</v>
      </c>
      <c r="B58" s="1" t="s">
        <v>61</v>
      </c>
      <c r="C58" s="1" t="str">
        <f t="shared" si="15"/>
        <v>Inner London - High</v>
      </c>
      <c r="D58" s="7">
        <v>7</v>
      </c>
      <c r="E58" s="3"/>
      <c r="F58" s="3"/>
      <c r="G58" s="3">
        <v>4</v>
      </c>
      <c r="H58" s="3">
        <v>9</v>
      </c>
      <c r="I58" s="3">
        <v>7</v>
      </c>
      <c r="J58" s="3">
        <v>7</v>
      </c>
      <c r="K58" s="3">
        <v>5</v>
      </c>
      <c r="L58" s="3">
        <v>8</v>
      </c>
      <c r="M58" s="3">
        <v>6</v>
      </c>
      <c r="N58" s="3">
        <v>8</v>
      </c>
      <c r="O58" s="3">
        <v>5</v>
      </c>
      <c r="P58" s="3">
        <v>4</v>
      </c>
      <c r="Q58" s="3">
        <v>5</v>
      </c>
      <c r="R58" s="3">
        <v>5</v>
      </c>
      <c r="S58" s="3">
        <v>7</v>
      </c>
      <c r="T58" s="7">
        <f t="shared" si="16"/>
        <v>5.2</v>
      </c>
      <c r="U58" s="4">
        <f t="shared" si="17"/>
        <v>0.2571428571428571</v>
      </c>
      <c r="V58" s="2" t="s">
        <v>42</v>
      </c>
      <c r="W58" s="6">
        <f t="shared" si="18"/>
        <v>3.8558847077662124</v>
      </c>
      <c r="X58" s="2">
        <f t="shared" si="19"/>
        <v>2.3427125753759186</v>
      </c>
      <c r="Y58" s="2" t="str">
        <f t="shared" si="20"/>
        <v>Not significant</v>
      </c>
      <c r="Z58" s="2">
        <v>537</v>
      </c>
      <c r="AA58" s="2">
        <f t="shared" si="21"/>
        <v>0.01303538175046555</v>
      </c>
      <c r="AB58" s="2">
        <v>466</v>
      </c>
      <c r="AC58" s="2">
        <f t="shared" si="22"/>
        <v>0.011158798283261802</v>
      </c>
      <c r="AD58" s="4">
        <f t="shared" si="23"/>
        <v>0.1439607602697732</v>
      </c>
    </row>
    <row r="59" spans="1:30" ht="11.25">
      <c r="A59" s="1" t="s">
        <v>16</v>
      </c>
      <c r="B59" s="1" t="s">
        <v>61</v>
      </c>
      <c r="C59" s="1" t="str">
        <f t="shared" si="15"/>
        <v>Inner London - Moderate</v>
      </c>
      <c r="D59" s="7">
        <v>11</v>
      </c>
      <c r="E59" s="3"/>
      <c r="F59" s="3"/>
      <c r="G59" s="3">
        <v>13</v>
      </c>
      <c r="H59" s="3">
        <v>4</v>
      </c>
      <c r="I59" s="3">
        <v>8</v>
      </c>
      <c r="J59" s="3">
        <v>10</v>
      </c>
      <c r="K59" s="3">
        <v>10</v>
      </c>
      <c r="L59" s="3">
        <v>12</v>
      </c>
      <c r="M59" s="3">
        <v>2</v>
      </c>
      <c r="N59" s="3">
        <v>2</v>
      </c>
      <c r="O59" s="3">
        <v>10</v>
      </c>
      <c r="P59" s="3">
        <v>6</v>
      </c>
      <c r="Q59" s="3">
        <v>7</v>
      </c>
      <c r="R59" s="3">
        <v>9</v>
      </c>
      <c r="S59" s="3">
        <v>7</v>
      </c>
      <c r="T59" s="7">
        <f t="shared" si="16"/>
        <v>7.8</v>
      </c>
      <c r="U59" s="4">
        <f t="shared" si="17"/>
        <v>0.29090909090909095</v>
      </c>
      <c r="V59" s="2" t="s">
        <v>40</v>
      </c>
      <c r="W59" s="6">
        <f t="shared" si="18"/>
        <v>6.059247397918334</v>
      </c>
      <c r="X59" s="2">
        <f t="shared" si="19"/>
        <v>2.5004917464627114</v>
      </c>
      <c r="Y59" s="2" t="str">
        <f t="shared" si="20"/>
        <v>Not significant</v>
      </c>
      <c r="Z59" s="2">
        <v>579</v>
      </c>
      <c r="AA59" s="2">
        <f t="shared" si="21"/>
        <v>0.018998272884283247</v>
      </c>
      <c r="AB59" s="2">
        <v>464</v>
      </c>
      <c r="AC59" s="2">
        <f t="shared" si="22"/>
        <v>0.016810344827586206</v>
      </c>
      <c r="AD59" s="4">
        <f t="shared" si="23"/>
        <v>0.11516457680250791</v>
      </c>
    </row>
    <row r="60" spans="1:30" ht="11.25">
      <c r="A60" s="1" t="s">
        <v>7</v>
      </c>
      <c r="B60" s="1" t="s">
        <v>68</v>
      </c>
      <c r="C60" s="1" t="str">
        <f t="shared" si="15"/>
        <v>Outer London - Low</v>
      </c>
      <c r="D60" s="7">
        <v>10.2</v>
      </c>
      <c r="E60" s="3"/>
      <c r="F60" s="3"/>
      <c r="G60" s="3">
        <v>7</v>
      </c>
      <c r="H60" s="3">
        <v>8</v>
      </c>
      <c r="I60" s="3">
        <v>13</v>
      </c>
      <c r="J60" s="3">
        <v>21</v>
      </c>
      <c r="K60" s="3">
        <v>12</v>
      </c>
      <c r="L60" s="3">
        <v>6</v>
      </c>
      <c r="M60" s="3">
        <v>9</v>
      </c>
      <c r="N60" s="3">
        <v>7</v>
      </c>
      <c r="O60" s="3">
        <v>12</v>
      </c>
      <c r="P60" s="3">
        <v>6</v>
      </c>
      <c r="Q60" s="3">
        <v>8</v>
      </c>
      <c r="R60" s="3">
        <v>4</v>
      </c>
      <c r="S60" s="3">
        <v>5</v>
      </c>
      <c r="T60" s="7">
        <f t="shared" si="16"/>
        <v>7</v>
      </c>
      <c r="U60" s="4">
        <f t="shared" si="17"/>
        <v>0.31372549019607837</v>
      </c>
      <c r="V60" s="2" t="s">
        <v>41</v>
      </c>
      <c r="W60" s="6">
        <f t="shared" si="18"/>
        <v>5.618574859887909</v>
      </c>
      <c r="X60" s="2">
        <f t="shared" si="19"/>
        <v>1.6982379565302985</v>
      </c>
      <c r="Y60" s="2" t="str">
        <f t="shared" si="20"/>
        <v>Not significant</v>
      </c>
      <c r="Z60" s="2">
        <v>942</v>
      </c>
      <c r="AA60" s="2">
        <f t="shared" si="21"/>
        <v>0.010828025477707006</v>
      </c>
      <c r="AB60" s="2">
        <v>919</v>
      </c>
      <c r="AC60" s="2">
        <f t="shared" si="22"/>
        <v>0.007616974972796518</v>
      </c>
      <c r="AD60" s="4">
        <f t="shared" si="23"/>
        <v>0.29654995839467446</v>
      </c>
    </row>
    <row r="61" spans="1:30" ht="11.25">
      <c r="A61" s="1" t="s">
        <v>24</v>
      </c>
      <c r="B61" s="1" t="s">
        <v>68</v>
      </c>
      <c r="C61" s="1" t="str">
        <f t="shared" si="15"/>
        <v>Outer London - Moderate</v>
      </c>
      <c r="D61" s="7">
        <v>5.4</v>
      </c>
      <c r="E61" s="3"/>
      <c r="F61" s="3"/>
      <c r="G61" s="3">
        <v>6</v>
      </c>
      <c r="H61" s="3">
        <v>9</v>
      </c>
      <c r="I61" s="3">
        <v>6</v>
      </c>
      <c r="J61" s="3">
        <v>4</v>
      </c>
      <c r="K61" s="3">
        <v>7</v>
      </c>
      <c r="L61" s="3">
        <v>8</v>
      </c>
      <c r="M61" s="3">
        <v>2</v>
      </c>
      <c r="N61" s="3">
        <v>3</v>
      </c>
      <c r="O61" s="3">
        <v>4</v>
      </c>
      <c r="P61" s="3">
        <v>2</v>
      </c>
      <c r="Q61" s="3">
        <v>7</v>
      </c>
      <c r="R61" s="3">
        <v>2</v>
      </c>
      <c r="S61" s="3">
        <v>3</v>
      </c>
      <c r="T61" s="7">
        <f t="shared" si="16"/>
        <v>3.6</v>
      </c>
      <c r="U61" s="4">
        <f t="shared" si="17"/>
        <v>0.33333333333333337</v>
      </c>
      <c r="V61" s="2" t="s">
        <v>40</v>
      </c>
      <c r="W61" s="6">
        <f t="shared" si="18"/>
        <v>2.974539631705364</v>
      </c>
      <c r="X61" s="2">
        <f t="shared" si="19"/>
        <v>0.6575818794570547</v>
      </c>
      <c r="Y61" s="2" t="str">
        <f t="shared" si="20"/>
        <v>Not significant</v>
      </c>
      <c r="Z61" s="2">
        <v>342</v>
      </c>
      <c r="AA61" s="2">
        <f t="shared" si="21"/>
        <v>0.015789473684210527</v>
      </c>
      <c r="AB61" s="2">
        <v>363</v>
      </c>
      <c r="AC61" s="2">
        <f t="shared" si="22"/>
        <v>0.009917355371900827</v>
      </c>
      <c r="AD61" s="4">
        <f t="shared" si="23"/>
        <v>0.371900826446281</v>
      </c>
    </row>
    <row r="62" spans="1:30" ht="11.25">
      <c r="A62" s="1" t="s">
        <v>0</v>
      </c>
      <c r="B62" s="1" t="s">
        <v>68</v>
      </c>
      <c r="C62" s="1" t="str">
        <f t="shared" si="15"/>
        <v>Outer London - Low</v>
      </c>
      <c r="D62" s="7">
        <v>11.6</v>
      </c>
      <c r="E62" s="3"/>
      <c r="F62" s="3"/>
      <c r="G62" s="3">
        <v>20</v>
      </c>
      <c r="H62" s="3">
        <v>12</v>
      </c>
      <c r="I62" s="3">
        <v>12</v>
      </c>
      <c r="J62" s="3">
        <v>17</v>
      </c>
      <c r="K62" s="3">
        <v>14</v>
      </c>
      <c r="L62" s="3">
        <v>18</v>
      </c>
      <c r="M62" s="3">
        <v>8</v>
      </c>
      <c r="N62" s="3">
        <v>9</v>
      </c>
      <c r="O62" s="3">
        <v>8</v>
      </c>
      <c r="P62" s="3">
        <v>7</v>
      </c>
      <c r="Q62" s="3">
        <v>8</v>
      </c>
      <c r="R62" s="3">
        <v>5</v>
      </c>
      <c r="S62" s="3">
        <v>9</v>
      </c>
      <c r="T62" s="7">
        <f t="shared" si="16"/>
        <v>7.4</v>
      </c>
      <c r="U62" s="4">
        <f t="shared" si="17"/>
        <v>0.3620689655172413</v>
      </c>
      <c r="V62" s="2" t="s">
        <v>41</v>
      </c>
      <c r="W62" s="6">
        <f t="shared" si="18"/>
        <v>6.389751801441152</v>
      </c>
      <c r="X62" s="2">
        <f t="shared" si="19"/>
        <v>0.798623682426296</v>
      </c>
      <c r="Y62" s="2" t="str">
        <f t="shared" si="20"/>
        <v>Not significant</v>
      </c>
      <c r="Z62" s="2">
        <v>998</v>
      </c>
      <c r="AA62" s="2">
        <f t="shared" si="21"/>
        <v>0.011623246492985972</v>
      </c>
      <c r="AB62" s="2">
        <v>986</v>
      </c>
      <c r="AC62" s="2">
        <f t="shared" si="22"/>
        <v>0.007505070993914808</v>
      </c>
      <c r="AD62" s="4">
        <f t="shared" si="23"/>
        <v>0.35430509897181217</v>
      </c>
    </row>
    <row r="63" spans="1:30" ht="11.25">
      <c r="A63" s="1" t="s">
        <v>11</v>
      </c>
      <c r="B63" s="1" t="s">
        <v>68</v>
      </c>
      <c r="C63" s="1" t="str">
        <f t="shared" si="15"/>
        <v>Outer London - Low</v>
      </c>
      <c r="D63" s="7">
        <v>4.4</v>
      </c>
      <c r="E63" s="3"/>
      <c r="F63" s="3"/>
      <c r="G63" s="3">
        <v>9</v>
      </c>
      <c r="H63" s="3">
        <v>4</v>
      </c>
      <c r="I63" s="3">
        <v>3</v>
      </c>
      <c r="J63" s="3">
        <v>3</v>
      </c>
      <c r="K63" s="3">
        <v>2</v>
      </c>
      <c r="L63" s="3">
        <v>0</v>
      </c>
      <c r="M63" s="3">
        <v>3</v>
      </c>
      <c r="N63" s="3">
        <v>2</v>
      </c>
      <c r="O63" s="3">
        <v>3</v>
      </c>
      <c r="P63" s="3">
        <v>3</v>
      </c>
      <c r="Q63" s="3">
        <v>1</v>
      </c>
      <c r="R63" s="3">
        <v>3</v>
      </c>
      <c r="S63" s="3">
        <v>4</v>
      </c>
      <c r="T63" s="7">
        <f t="shared" si="16"/>
        <v>2.8</v>
      </c>
      <c r="U63" s="4">
        <f t="shared" si="17"/>
        <v>0.3636363636363637</v>
      </c>
      <c r="V63" s="2" t="s">
        <v>41</v>
      </c>
      <c r="W63" s="6">
        <f t="shared" si="18"/>
        <v>2.423698959167334</v>
      </c>
      <c r="X63" s="2">
        <f t="shared" si="19"/>
        <v>0.2921205886485083</v>
      </c>
      <c r="Y63" s="2" t="str">
        <f t="shared" si="20"/>
        <v>Not significant</v>
      </c>
      <c r="Z63" s="2">
        <v>377</v>
      </c>
      <c r="AA63" s="2">
        <f t="shared" si="21"/>
        <v>0.0116710875331565</v>
      </c>
      <c r="AB63" s="2">
        <v>354</v>
      </c>
      <c r="AC63" s="2">
        <f t="shared" si="22"/>
        <v>0.007909604519774011</v>
      </c>
      <c r="AD63" s="4">
        <f t="shared" si="23"/>
        <v>0.322290703646636</v>
      </c>
    </row>
    <row r="64" spans="1:30" ht="11.25">
      <c r="A64" s="1" t="s">
        <v>17</v>
      </c>
      <c r="B64" s="1" t="s">
        <v>68</v>
      </c>
      <c r="C64" s="1" t="str">
        <f t="shared" si="15"/>
        <v>Outer London - High</v>
      </c>
      <c r="D64" s="7">
        <v>6.4</v>
      </c>
      <c r="E64" s="3"/>
      <c r="F64" s="3"/>
      <c r="G64" s="3">
        <v>11</v>
      </c>
      <c r="H64" s="3">
        <v>5</v>
      </c>
      <c r="I64" s="3">
        <v>6</v>
      </c>
      <c r="J64" s="3">
        <v>2</v>
      </c>
      <c r="K64" s="3">
        <v>6</v>
      </c>
      <c r="L64" s="3">
        <v>3</v>
      </c>
      <c r="M64" s="3">
        <v>7</v>
      </c>
      <c r="N64" s="3">
        <v>3</v>
      </c>
      <c r="O64" s="3">
        <v>2</v>
      </c>
      <c r="P64" s="3">
        <v>3</v>
      </c>
      <c r="Q64" s="3">
        <v>6</v>
      </c>
      <c r="R64" s="3">
        <v>7</v>
      </c>
      <c r="S64" s="3">
        <v>2</v>
      </c>
      <c r="T64" s="7">
        <f t="shared" si="16"/>
        <v>4</v>
      </c>
      <c r="U64" s="4">
        <f t="shared" si="17"/>
        <v>0.37500000000000006</v>
      </c>
      <c r="V64" s="2" t="s">
        <v>42</v>
      </c>
      <c r="W64" s="6">
        <f t="shared" si="18"/>
        <v>3.5253803042433947</v>
      </c>
      <c r="X64" s="2">
        <f t="shared" si="19"/>
        <v>0.31948873051929927</v>
      </c>
      <c r="Y64" s="2" t="str">
        <f t="shared" si="20"/>
        <v>Not significant</v>
      </c>
      <c r="Z64" s="2">
        <v>540</v>
      </c>
      <c r="AA64" s="2">
        <f t="shared" si="21"/>
        <v>0.011851851851851853</v>
      </c>
      <c r="AB64" s="2">
        <v>480</v>
      </c>
      <c r="AC64" s="2">
        <f t="shared" si="22"/>
        <v>0.008333333333333333</v>
      </c>
      <c r="AD64" s="4">
        <f t="shared" si="23"/>
        <v>0.29687500000000006</v>
      </c>
    </row>
    <row r="65" spans="1:30" ht="11.25">
      <c r="A65" s="1" t="s">
        <v>25</v>
      </c>
      <c r="B65" s="1" t="s">
        <v>61</v>
      </c>
      <c r="C65" s="1" t="str">
        <f t="shared" si="15"/>
        <v>Inner London - Low</v>
      </c>
      <c r="D65" s="7">
        <v>3</v>
      </c>
      <c r="E65" s="3"/>
      <c r="F65" s="3"/>
      <c r="G65" s="3">
        <v>1</v>
      </c>
      <c r="H65" s="3">
        <v>3</v>
      </c>
      <c r="I65" s="3">
        <v>1</v>
      </c>
      <c r="J65" s="3">
        <v>1</v>
      </c>
      <c r="K65" s="3">
        <v>2</v>
      </c>
      <c r="L65" s="3">
        <v>2</v>
      </c>
      <c r="M65" s="3">
        <v>3</v>
      </c>
      <c r="N65" s="3">
        <v>1</v>
      </c>
      <c r="O65" s="3">
        <v>0</v>
      </c>
      <c r="P65" s="3">
        <v>3</v>
      </c>
      <c r="Q65" s="3">
        <v>1</v>
      </c>
      <c r="R65" s="3">
        <v>4</v>
      </c>
      <c r="S65" s="3">
        <v>1</v>
      </c>
      <c r="T65" s="7">
        <f t="shared" si="16"/>
        <v>1.8</v>
      </c>
      <c r="U65" s="4">
        <f t="shared" si="17"/>
        <v>0.39999999999999997</v>
      </c>
      <c r="V65" s="2" t="s">
        <v>41</v>
      </c>
      <c r="W65" s="6">
        <f t="shared" si="18"/>
        <v>1.6525220176140911</v>
      </c>
      <c r="X65" s="2">
        <f t="shared" si="19"/>
        <v>0.0658077624890612</v>
      </c>
      <c r="Y65" s="2" t="str">
        <f t="shared" si="20"/>
        <v>Not significant</v>
      </c>
      <c r="Z65" s="2">
        <v>130</v>
      </c>
      <c r="AA65" s="2">
        <f t="shared" si="21"/>
        <v>0.023076923076923078</v>
      </c>
      <c r="AB65" s="2">
        <v>101</v>
      </c>
      <c r="AC65" s="2">
        <f t="shared" si="22"/>
        <v>0.017821782178217824</v>
      </c>
      <c r="AD65" s="4">
        <f t="shared" si="23"/>
        <v>0.22772277227722768</v>
      </c>
    </row>
    <row r="66" spans="1:30" ht="11.25">
      <c r="A66" s="1" t="s">
        <v>9</v>
      </c>
      <c r="B66" s="1" t="s">
        <v>61</v>
      </c>
      <c r="C66" s="1" t="str">
        <f t="shared" si="15"/>
        <v>Inner London - High</v>
      </c>
      <c r="D66" s="7">
        <v>9</v>
      </c>
      <c r="E66" s="3"/>
      <c r="F66" s="3"/>
      <c r="G66" s="3">
        <v>4</v>
      </c>
      <c r="H66" s="3">
        <v>8</v>
      </c>
      <c r="I66" s="3">
        <v>4</v>
      </c>
      <c r="J66" s="3">
        <v>7</v>
      </c>
      <c r="K66" s="3">
        <v>2</v>
      </c>
      <c r="L66" s="3">
        <v>6</v>
      </c>
      <c r="M66" s="3">
        <v>4</v>
      </c>
      <c r="N66" s="3">
        <v>5</v>
      </c>
      <c r="O66" s="3">
        <v>3</v>
      </c>
      <c r="P66" s="3">
        <v>5</v>
      </c>
      <c r="Q66" s="3">
        <v>5</v>
      </c>
      <c r="R66" s="3">
        <v>7</v>
      </c>
      <c r="S66" s="3">
        <v>7</v>
      </c>
      <c r="T66" s="7">
        <f t="shared" si="16"/>
        <v>5.4</v>
      </c>
      <c r="U66" s="4">
        <f t="shared" si="17"/>
        <v>0.39999999999999997</v>
      </c>
      <c r="V66" s="2" t="s">
        <v>42</v>
      </c>
      <c r="W66" s="6">
        <f t="shared" si="18"/>
        <v>4.957566052842274</v>
      </c>
      <c r="X66" s="2">
        <f t="shared" si="19"/>
        <v>0.19742328746718357</v>
      </c>
      <c r="Y66" s="2" t="str">
        <f t="shared" si="20"/>
        <v>Not significant</v>
      </c>
      <c r="Z66" s="2">
        <v>336</v>
      </c>
      <c r="AA66" s="2">
        <f t="shared" si="21"/>
        <v>0.026785714285714284</v>
      </c>
      <c r="AB66" s="2">
        <v>300</v>
      </c>
      <c r="AC66" s="2">
        <f t="shared" si="22"/>
        <v>0.018000000000000002</v>
      </c>
      <c r="AD66" s="4">
        <f t="shared" si="23"/>
        <v>0.3279999999999999</v>
      </c>
    </row>
    <row r="67" spans="1:30" ht="11.25">
      <c r="A67" s="1" t="s">
        <v>3</v>
      </c>
      <c r="B67" s="1" t="s">
        <v>68</v>
      </c>
      <c r="C67" s="1" t="str">
        <f t="shared" si="15"/>
        <v>Outer London - Low</v>
      </c>
      <c r="D67" s="7">
        <v>9.8</v>
      </c>
      <c r="E67" s="3"/>
      <c r="F67" s="3"/>
      <c r="G67" s="3">
        <v>13</v>
      </c>
      <c r="H67" s="3">
        <v>10</v>
      </c>
      <c r="I67" s="3">
        <v>9</v>
      </c>
      <c r="J67" s="3">
        <v>12</v>
      </c>
      <c r="K67" s="3">
        <v>7</v>
      </c>
      <c r="L67" s="3">
        <v>14</v>
      </c>
      <c r="M67" s="3">
        <v>11</v>
      </c>
      <c r="N67" s="3">
        <v>3</v>
      </c>
      <c r="O67" s="3">
        <v>7</v>
      </c>
      <c r="P67" s="3">
        <v>7</v>
      </c>
      <c r="Q67" s="3">
        <v>5</v>
      </c>
      <c r="R67" s="3">
        <v>3</v>
      </c>
      <c r="S67" s="3">
        <v>7</v>
      </c>
      <c r="T67" s="7">
        <f t="shared" si="16"/>
        <v>5.8</v>
      </c>
      <c r="U67" s="4">
        <f t="shared" si="17"/>
        <v>0.4081632653061225</v>
      </c>
      <c r="V67" s="2" t="s">
        <v>41</v>
      </c>
      <c r="W67" s="6">
        <f t="shared" si="18"/>
        <v>5.398238590872698</v>
      </c>
      <c r="X67" s="2">
        <f t="shared" si="19"/>
        <v>0.14950453480962242</v>
      </c>
      <c r="Y67" s="2" t="str">
        <f t="shared" si="20"/>
        <v>Not significant</v>
      </c>
      <c r="Z67" s="2">
        <v>798</v>
      </c>
      <c r="AA67" s="2">
        <f t="shared" si="21"/>
        <v>0.012280701754385967</v>
      </c>
      <c r="AB67" s="2">
        <v>746</v>
      </c>
      <c r="AC67" s="2">
        <f t="shared" si="22"/>
        <v>0.007774798927613941</v>
      </c>
      <c r="AD67" s="4">
        <f t="shared" si="23"/>
        <v>0.36690923018000776</v>
      </c>
    </row>
    <row r="68" spans="1:30" ht="11.25">
      <c r="A68" s="1" t="s">
        <v>23</v>
      </c>
      <c r="B68" s="1" t="s">
        <v>68</v>
      </c>
      <c r="C68" s="1" t="str">
        <f t="shared" si="15"/>
        <v>Outer London - Moderate</v>
      </c>
      <c r="D68" s="7">
        <v>7.2</v>
      </c>
      <c r="E68" s="3"/>
      <c r="F68" s="3"/>
      <c r="G68" s="3">
        <v>10</v>
      </c>
      <c r="H68" s="3">
        <v>8</v>
      </c>
      <c r="I68" s="3">
        <v>4</v>
      </c>
      <c r="J68" s="3">
        <v>7</v>
      </c>
      <c r="K68" s="3">
        <v>2</v>
      </c>
      <c r="L68" s="3">
        <v>6</v>
      </c>
      <c r="M68" s="3">
        <v>6</v>
      </c>
      <c r="N68" s="3">
        <v>3</v>
      </c>
      <c r="O68" s="3">
        <v>4</v>
      </c>
      <c r="P68" s="3">
        <v>5</v>
      </c>
      <c r="Q68" s="3">
        <v>5</v>
      </c>
      <c r="R68" s="3">
        <v>0</v>
      </c>
      <c r="S68" s="3">
        <v>6</v>
      </c>
      <c r="T68" s="7">
        <f t="shared" si="16"/>
        <v>4</v>
      </c>
      <c r="U68" s="4">
        <f t="shared" si="17"/>
        <v>0.4444444444444445</v>
      </c>
      <c r="V68" s="2" t="s">
        <v>40</v>
      </c>
      <c r="W68" s="6">
        <f t="shared" si="18"/>
        <v>3.9660528422738186</v>
      </c>
      <c r="X68" s="2">
        <f t="shared" si="19"/>
        <v>0.0014528418600513876</v>
      </c>
      <c r="Y68" s="2" t="str">
        <f t="shared" si="20"/>
        <v>Not significant</v>
      </c>
      <c r="Z68" s="2">
        <v>625</v>
      </c>
      <c r="AA68" s="2">
        <f t="shared" si="21"/>
        <v>0.01152</v>
      </c>
      <c r="AB68" s="2">
        <v>494</v>
      </c>
      <c r="AC68" s="2">
        <f t="shared" si="22"/>
        <v>0.008097165991902834</v>
      </c>
      <c r="AD68" s="4">
        <f t="shared" si="23"/>
        <v>0.29712100764732347</v>
      </c>
    </row>
    <row r="69" spans="1:30" ht="11.25">
      <c r="A69" s="1" t="s">
        <v>4</v>
      </c>
      <c r="B69" s="1" t="s">
        <v>61</v>
      </c>
      <c r="C69" s="1" t="str">
        <f t="shared" si="15"/>
        <v>Inner London - High</v>
      </c>
      <c r="D69" s="7">
        <v>7.6</v>
      </c>
      <c r="E69" s="3"/>
      <c r="F69" s="3"/>
      <c r="G69" s="3">
        <v>5</v>
      </c>
      <c r="H69" s="3">
        <v>4</v>
      </c>
      <c r="I69" s="3">
        <v>2</v>
      </c>
      <c r="J69" s="3">
        <v>8</v>
      </c>
      <c r="K69" s="3">
        <v>6</v>
      </c>
      <c r="L69" s="3">
        <v>4</v>
      </c>
      <c r="M69" s="3">
        <v>5</v>
      </c>
      <c r="N69" s="3">
        <v>7</v>
      </c>
      <c r="O69" s="3">
        <v>6</v>
      </c>
      <c r="P69" s="3">
        <v>6</v>
      </c>
      <c r="Q69" s="3">
        <v>4</v>
      </c>
      <c r="R69" s="3">
        <v>3</v>
      </c>
      <c r="S69" s="3">
        <v>2</v>
      </c>
      <c r="T69" s="7">
        <f t="shared" si="16"/>
        <v>4.2</v>
      </c>
      <c r="U69" s="4">
        <f t="shared" si="17"/>
        <v>0.4473684210526315</v>
      </c>
      <c r="V69" s="2" t="s">
        <v>42</v>
      </c>
      <c r="W69" s="6">
        <f t="shared" si="18"/>
        <v>4.186389111289031</v>
      </c>
      <c r="X69" s="2">
        <f t="shared" si="19"/>
        <v>0.00022126023952579693</v>
      </c>
      <c r="Y69" s="2" t="str">
        <f t="shared" si="20"/>
        <v>Not significant</v>
      </c>
      <c r="Z69" s="2">
        <v>387</v>
      </c>
      <c r="AA69" s="2">
        <f t="shared" si="21"/>
        <v>0.019638242894056846</v>
      </c>
      <c r="AB69" s="2">
        <v>289</v>
      </c>
      <c r="AC69" s="2">
        <f t="shared" si="22"/>
        <v>0.01453287197231834</v>
      </c>
      <c r="AD69" s="4">
        <f t="shared" si="23"/>
        <v>0.2599708614095792</v>
      </c>
    </row>
    <row r="70" spans="1:30" ht="11.25">
      <c r="A70" s="1" t="s">
        <v>27</v>
      </c>
      <c r="B70" s="1" t="s">
        <v>68</v>
      </c>
      <c r="C70" s="1" t="str">
        <f t="shared" si="15"/>
        <v>Outer London - Moderate</v>
      </c>
      <c r="D70" s="7">
        <v>4.8</v>
      </c>
      <c r="E70" s="3"/>
      <c r="F70" s="3"/>
      <c r="G70" s="3">
        <v>6</v>
      </c>
      <c r="H70" s="3">
        <v>6</v>
      </c>
      <c r="I70" s="3">
        <v>10</v>
      </c>
      <c r="J70" s="3">
        <v>6</v>
      </c>
      <c r="K70" s="3">
        <v>6</v>
      </c>
      <c r="L70" s="3">
        <v>3</v>
      </c>
      <c r="M70" s="3">
        <v>3</v>
      </c>
      <c r="N70" s="3">
        <v>2</v>
      </c>
      <c r="O70" s="3">
        <v>3</v>
      </c>
      <c r="P70" s="3">
        <v>2</v>
      </c>
      <c r="Q70" s="3">
        <v>3</v>
      </c>
      <c r="R70" s="3">
        <v>3</v>
      </c>
      <c r="S70" s="3">
        <v>2</v>
      </c>
      <c r="T70" s="7">
        <f t="shared" si="16"/>
        <v>2.6</v>
      </c>
      <c r="U70" s="4">
        <f t="shared" si="17"/>
        <v>0.4583333333333333</v>
      </c>
      <c r="V70" s="2" t="s">
        <v>40</v>
      </c>
      <c r="W70" s="6">
        <f t="shared" si="18"/>
        <v>2.644035228182546</v>
      </c>
      <c r="X70" s="2">
        <f t="shared" si="19"/>
        <v>0.003666935486373555</v>
      </c>
      <c r="Y70" s="2" t="str">
        <f t="shared" si="20"/>
        <v>Not significant</v>
      </c>
      <c r="Z70" s="2">
        <v>370</v>
      </c>
      <c r="AA70" s="2">
        <f t="shared" si="21"/>
        <v>0.012972972972972972</v>
      </c>
      <c r="AB70" s="2">
        <v>330</v>
      </c>
      <c r="AC70" s="2">
        <f t="shared" si="22"/>
        <v>0.00787878787878788</v>
      </c>
      <c r="AD70" s="4">
        <f t="shared" si="23"/>
        <v>0.3926767676767676</v>
      </c>
    </row>
    <row r="71" spans="1:30" ht="11.25">
      <c r="A71" s="1" t="s">
        <v>1</v>
      </c>
      <c r="B71" s="1" t="s">
        <v>68</v>
      </c>
      <c r="C71" s="1" t="str">
        <f t="shared" si="15"/>
        <v>Outer London - Low</v>
      </c>
      <c r="D71" s="7">
        <v>4.6</v>
      </c>
      <c r="E71" s="3"/>
      <c r="F71" s="3"/>
      <c r="G71" s="3">
        <v>4</v>
      </c>
      <c r="H71" s="3">
        <v>2</v>
      </c>
      <c r="I71" s="3">
        <v>6</v>
      </c>
      <c r="J71" s="3">
        <v>6</v>
      </c>
      <c r="K71" s="3">
        <v>6</v>
      </c>
      <c r="L71" s="3">
        <v>0</v>
      </c>
      <c r="M71" s="3">
        <v>5</v>
      </c>
      <c r="N71" s="3">
        <v>2</v>
      </c>
      <c r="O71" s="3">
        <v>5</v>
      </c>
      <c r="P71" s="3">
        <v>4</v>
      </c>
      <c r="Q71" s="3">
        <v>1</v>
      </c>
      <c r="R71" s="3">
        <v>1</v>
      </c>
      <c r="S71" s="3">
        <v>1</v>
      </c>
      <c r="T71" s="7">
        <f t="shared" si="16"/>
        <v>2.4</v>
      </c>
      <c r="U71" s="4">
        <f t="shared" si="17"/>
        <v>0.47826086956521735</v>
      </c>
      <c r="V71" s="2" t="s">
        <v>41</v>
      </c>
      <c r="W71" s="6">
        <f t="shared" si="18"/>
        <v>2.5338670936749397</v>
      </c>
      <c r="X71" s="2">
        <f t="shared" si="19"/>
        <v>0.03536175755569056</v>
      </c>
      <c r="Y71" s="2" t="str">
        <f t="shared" si="20"/>
        <v>Not significant</v>
      </c>
      <c r="Z71" s="2">
        <v>561</v>
      </c>
      <c r="AA71" s="2">
        <f t="shared" si="21"/>
        <v>0.00819964349376114</v>
      </c>
      <c r="AB71" s="2">
        <v>561</v>
      </c>
      <c r="AC71" s="2">
        <f t="shared" si="22"/>
        <v>0.0042780748663101605</v>
      </c>
      <c r="AD71" s="4">
        <f t="shared" si="23"/>
        <v>0.4782608695652174</v>
      </c>
    </row>
    <row r="72" spans="1:30" ht="11.25">
      <c r="A72" s="1" t="s">
        <v>22</v>
      </c>
      <c r="B72" s="1" t="s">
        <v>68</v>
      </c>
      <c r="C72" s="1" t="str">
        <f t="shared" si="15"/>
        <v>Outer London - Moderate</v>
      </c>
      <c r="D72" s="7">
        <v>6.4</v>
      </c>
      <c r="E72" s="3"/>
      <c r="F72" s="3"/>
      <c r="G72" s="3">
        <v>6</v>
      </c>
      <c r="H72" s="3">
        <v>3</v>
      </c>
      <c r="I72" s="3">
        <v>2</v>
      </c>
      <c r="J72" s="3">
        <v>2</v>
      </c>
      <c r="K72" s="3">
        <v>2</v>
      </c>
      <c r="L72" s="3">
        <v>2</v>
      </c>
      <c r="M72" s="3">
        <v>3</v>
      </c>
      <c r="N72" s="3">
        <v>2</v>
      </c>
      <c r="O72" s="3">
        <v>4</v>
      </c>
      <c r="P72" s="3">
        <v>2</v>
      </c>
      <c r="Q72" s="3">
        <v>2</v>
      </c>
      <c r="R72" s="3">
        <v>4</v>
      </c>
      <c r="S72" s="3">
        <v>4</v>
      </c>
      <c r="T72" s="7">
        <f t="shared" si="16"/>
        <v>3.2</v>
      </c>
      <c r="U72" s="4">
        <f t="shared" si="17"/>
        <v>0.5</v>
      </c>
      <c r="V72" s="2" t="s">
        <v>40</v>
      </c>
      <c r="W72" s="6">
        <f t="shared" si="18"/>
        <v>3.5253803042433947</v>
      </c>
      <c r="X72" s="2">
        <f t="shared" si="19"/>
        <v>0.15015733517046176</v>
      </c>
      <c r="Y72" s="2" t="str">
        <f t="shared" si="20"/>
        <v>Not significant</v>
      </c>
      <c r="Z72" s="2">
        <v>437</v>
      </c>
      <c r="AA72" s="2">
        <f t="shared" si="21"/>
        <v>0.014645308924485127</v>
      </c>
      <c r="AB72" s="2">
        <v>380</v>
      </c>
      <c r="AC72" s="2">
        <f t="shared" si="22"/>
        <v>0.008421052631578947</v>
      </c>
      <c r="AD72" s="4">
        <f t="shared" si="23"/>
        <v>0.42500000000000004</v>
      </c>
    </row>
    <row r="73" spans="1:30" ht="11.25">
      <c r="A73" s="1" t="s">
        <v>14</v>
      </c>
      <c r="B73" s="1" t="s">
        <v>68</v>
      </c>
      <c r="C73" s="1" t="str">
        <f t="shared" si="15"/>
        <v>Outer London - Low</v>
      </c>
      <c r="D73" s="7">
        <v>10</v>
      </c>
      <c r="E73" s="3"/>
      <c r="F73" s="3"/>
      <c r="G73" s="3">
        <v>9</v>
      </c>
      <c r="H73" s="3">
        <v>15</v>
      </c>
      <c r="I73" s="3">
        <v>14</v>
      </c>
      <c r="J73" s="3">
        <v>13</v>
      </c>
      <c r="K73" s="3">
        <v>9</v>
      </c>
      <c r="L73" s="3">
        <v>3</v>
      </c>
      <c r="M73" s="3">
        <v>6</v>
      </c>
      <c r="N73" s="3">
        <v>7</v>
      </c>
      <c r="O73" s="3">
        <v>7</v>
      </c>
      <c r="P73" s="3">
        <v>2</v>
      </c>
      <c r="Q73" s="3">
        <v>3</v>
      </c>
      <c r="R73" s="3">
        <v>3</v>
      </c>
      <c r="S73" s="3">
        <v>9</v>
      </c>
      <c r="T73" s="7">
        <f t="shared" si="16"/>
        <v>4.8</v>
      </c>
      <c r="U73" s="4">
        <f t="shared" si="17"/>
        <v>0.52</v>
      </c>
      <c r="V73" s="2" t="s">
        <v>41</v>
      </c>
      <c r="W73" s="6">
        <f t="shared" si="18"/>
        <v>5.508406725380304</v>
      </c>
      <c r="X73" s="2">
        <f t="shared" si="19"/>
        <v>0.45552199899454465</v>
      </c>
      <c r="Y73" s="2" t="str">
        <f t="shared" si="20"/>
        <v>Not significant</v>
      </c>
      <c r="Z73" s="2">
        <v>1026</v>
      </c>
      <c r="AA73" s="2">
        <f t="shared" si="21"/>
        <v>0.009746588693957114</v>
      </c>
      <c r="AB73" s="2">
        <v>932</v>
      </c>
      <c r="AC73" s="2">
        <f t="shared" si="22"/>
        <v>0.005150214592274678</v>
      </c>
      <c r="AD73" s="4">
        <f t="shared" si="23"/>
        <v>0.471587982832618</v>
      </c>
    </row>
    <row r="74" spans="1:30" ht="11.25">
      <c r="A74" s="1" t="s">
        <v>2</v>
      </c>
      <c r="B74" s="1" t="s">
        <v>68</v>
      </c>
      <c r="C74" s="1" t="str">
        <f t="shared" si="15"/>
        <v>Outer London - Moderate</v>
      </c>
      <c r="D74" s="7">
        <v>8.2</v>
      </c>
      <c r="E74" s="3"/>
      <c r="F74" s="3"/>
      <c r="G74" s="3">
        <v>2</v>
      </c>
      <c r="H74" s="3">
        <v>6</v>
      </c>
      <c r="I74" s="3">
        <v>7</v>
      </c>
      <c r="J74" s="3">
        <v>10</v>
      </c>
      <c r="K74" s="3">
        <v>11</v>
      </c>
      <c r="L74" s="3">
        <v>7</v>
      </c>
      <c r="M74" s="3">
        <v>8</v>
      </c>
      <c r="N74" s="3">
        <v>3</v>
      </c>
      <c r="O74" s="3">
        <v>3</v>
      </c>
      <c r="P74" s="3">
        <v>4</v>
      </c>
      <c r="Q74" s="3">
        <v>3</v>
      </c>
      <c r="R74" s="3">
        <v>2</v>
      </c>
      <c r="S74" s="3">
        <v>7</v>
      </c>
      <c r="T74" s="7">
        <f t="shared" si="16"/>
        <v>3.8</v>
      </c>
      <c r="U74" s="4">
        <f t="shared" si="17"/>
        <v>0.5365853658536586</v>
      </c>
      <c r="V74" s="2" t="s">
        <v>40</v>
      </c>
      <c r="W74" s="6">
        <f t="shared" si="18"/>
        <v>4.516893514811849</v>
      </c>
      <c r="X74" s="2">
        <f t="shared" si="19"/>
        <v>0.5689046131970799</v>
      </c>
      <c r="Y74" s="2" t="str">
        <f t="shared" si="20"/>
        <v>Not significant</v>
      </c>
      <c r="Z74" s="2">
        <v>582</v>
      </c>
      <c r="AA74" s="2">
        <f t="shared" si="21"/>
        <v>0.0140893470790378</v>
      </c>
      <c r="AB74" s="2">
        <v>543</v>
      </c>
      <c r="AC74" s="2">
        <f t="shared" si="22"/>
        <v>0.006998158379373848</v>
      </c>
      <c r="AD74" s="4">
        <f t="shared" si="23"/>
        <v>0.5033014418541976</v>
      </c>
    </row>
    <row r="75" spans="1:30" ht="11.25">
      <c r="A75" s="1" t="s">
        <v>10</v>
      </c>
      <c r="B75" s="1" t="s">
        <v>68</v>
      </c>
      <c r="C75" s="1" t="str">
        <f t="shared" si="15"/>
        <v>Outer London - High</v>
      </c>
      <c r="D75" s="7">
        <v>7.8</v>
      </c>
      <c r="E75" s="3"/>
      <c r="F75" s="3"/>
      <c r="G75" s="3">
        <v>16</v>
      </c>
      <c r="H75" s="3">
        <v>3</v>
      </c>
      <c r="I75" s="3">
        <v>7</v>
      </c>
      <c r="J75" s="3">
        <v>8</v>
      </c>
      <c r="K75" s="3">
        <v>4</v>
      </c>
      <c r="L75" s="3">
        <v>3</v>
      </c>
      <c r="M75" s="3">
        <v>6</v>
      </c>
      <c r="N75" s="3">
        <v>1</v>
      </c>
      <c r="O75" s="3">
        <v>4</v>
      </c>
      <c r="P75" s="3">
        <v>3</v>
      </c>
      <c r="Q75" s="3">
        <v>6</v>
      </c>
      <c r="R75" s="3">
        <v>4</v>
      </c>
      <c r="S75" s="3">
        <v>1</v>
      </c>
      <c r="T75" s="7">
        <f t="shared" si="16"/>
        <v>3.6</v>
      </c>
      <c r="U75" s="4">
        <f t="shared" si="17"/>
        <v>0.5384615384615384</v>
      </c>
      <c r="V75" s="2" t="s">
        <v>42</v>
      </c>
      <c r="W75" s="6">
        <f t="shared" si="18"/>
        <v>4.296557245796637</v>
      </c>
      <c r="X75" s="2">
        <f t="shared" si="19"/>
        <v>0.5646288050118088</v>
      </c>
      <c r="Y75" s="2" t="str">
        <f t="shared" si="20"/>
        <v>Not significant</v>
      </c>
      <c r="Z75" s="2">
        <v>390</v>
      </c>
      <c r="AA75" s="2">
        <f t="shared" si="21"/>
        <v>0.02</v>
      </c>
      <c r="AB75" s="2">
        <v>335</v>
      </c>
      <c r="AC75" s="2">
        <f t="shared" si="22"/>
        <v>0.010746268656716419</v>
      </c>
      <c r="AD75" s="4">
        <f t="shared" si="23"/>
        <v>0.46268656716417905</v>
      </c>
    </row>
    <row r="76" spans="1:30" ht="11.25">
      <c r="A76" s="1" t="s">
        <v>6</v>
      </c>
      <c r="B76" s="1" t="s">
        <v>68</v>
      </c>
      <c r="C76" s="1" t="str">
        <f t="shared" si="15"/>
        <v>Outer London - High</v>
      </c>
      <c r="D76" s="7">
        <v>10</v>
      </c>
      <c r="E76" s="3"/>
      <c r="F76" s="3"/>
      <c r="G76" s="3">
        <v>18</v>
      </c>
      <c r="H76" s="3">
        <v>7</v>
      </c>
      <c r="I76" s="3">
        <v>9</v>
      </c>
      <c r="J76" s="3">
        <v>10</v>
      </c>
      <c r="K76" s="3">
        <v>13</v>
      </c>
      <c r="L76" s="3">
        <v>14</v>
      </c>
      <c r="M76" s="3">
        <v>7</v>
      </c>
      <c r="N76" s="3">
        <v>4</v>
      </c>
      <c r="O76" s="3">
        <v>5</v>
      </c>
      <c r="P76" s="3">
        <v>8</v>
      </c>
      <c r="Q76" s="3">
        <v>4</v>
      </c>
      <c r="R76" s="3">
        <v>1</v>
      </c>
      <c r="S76" s="3">
        <v>4</v>
      </c>
      <c r="T76" s="7">
        <f t="shared" si="16"/>
        <v>4.4</v>
      </c>
      <c r="U76" s="4">
        <f t="shared" si="17"/>
        <v>0.5599999999999999</v>
      </c>
      <c r="V76" s="2" t="s">
        <v>42</v>
      </c>
      <c r="W76" s="6">
        <f t="shared" si="18"/>
        <v>5.508406725380304</v>
      </c>
      <c r="X76" s="2">
        <f t="shared" si="19"/>
        <v>1.1151731617852414</v>
      </c>
      <c r="Y76" s="2" t="str">
        <f t="shared" si="20"/>
        <v>Not significant</v>
      </c>
      <c r="Z76" s="2">
        <v>799</v>
      </c>
      <c r="AA76" s="2">
        <f t="shared" si="21"/>
        <v>0.012515644555694618</v>
      </c>
      <c r="AB76" s="2">
        <v>755</v>
      </c>
      <c r="AC76" s="2">
        <f t="shared" si="22"/>
        <v>0.005827814569536425</v>
      </c>
      <c r="AD76" s="4">
        <f t="shared" si="23"/>
        <v>0.5343576158940396</v>
      </c>
    </row>
    <row r="77" spans="1:30" ht="11.25">
      <c r="A77" s="1" t="s">
        <v>71</v>
      </c>
      <c r="B77" s="1" t="s">
        <v>61</v>
      </c>
      <c r="C77" s="1" t="str">
        <f t="shared" si="15"/>
        <v>Inner London - Low</v>
      </c>
      <c r="D77" s="7">
        <v>14.2</v>
      </c>
      <c r="E77" s="3"/>
      <c r="F77" s="3"/>
      <c r="G77" s="3">
        <v>11</v>
      </c>
      <c r="H77" s="3">
        <v>9</v>
      </c>
      <c r="I77" s="3">
        <v>12</v>
      </c>
      <c r="J77" s="3">
        <v>13</v>
      </c>
      <c r="K77" s="3">
        <v>5</v>
      </c>
      <c r="L77" s="3">
        <v>20</v>
      </c>
      <c r="M77" s="3">
        <v>15</v>
      </c>
      <c r="N77" s="3">
        <v>4</v>
      </c>
      <c r="O77" s="3">
        <v>6</v>
      </c>
      <c r="P77" s="3">
        <v>9</v>
      </c>
      <c r="Q77" s="3">
        <v>6</v>
      </c>
      <c r="R77" s="3">
        <v>6</v>
      </c>
      <c r="S77" s="3">
        <v>4</v>
      </c>
      <c r="T77" s="7">
        <f t="shared" si="16"/>
        <v>6.2</v>
      </c>
      <c r="U77" s="4">
        <f t="shared" si="17"/>
        <v>0.5633802816901408</v>
      </c>
      <c r="V77" s="2" t="s">
        <v>41</v>
      </c>
      <c r="W77" s="6">
        <f t="shared" si="18"/>
        <v>7.8219375500400306</v>
      </c>
      <c r="X77" s="2">
        <f t="shared" si="19"/>
        <v>1.6816047171179427</v>
      </c>
      <c r="Y77" s="2" t="str">
        <f t="shared" si="20"/>
        <v>Not significant</v>
      </c>
      <c r="Z77" s="2">
        <v>664</v>
      </c>
      <c r="AA77" s="2">
        <f t="shared" si="21"/>
        <v>0.021385542168674696</v>
      </c>
      <c r="AB77" s="2">
        <v>526</v>
      </c>
      <c r="AC77" s="2">
        <f t="shared" si="22"/>
        <v>0.011787072243346007</v>
      </c>
      <c r="AD77" s="4">
        <f t="shared" si="23"/>
        <v>0.4488298612970599</v>
      </c>
    </row>
    <row r="78" spans="1:30" ht="11.25">
      <c r="A78" s="1" t="s">
        <v>20</v>
      </c>
      <c r="B78" s="1" t="s">
        <v>68</v>
      </c>
      <c r="C78" s="1" t="str">
        <f t="shared" si="15"/>
        <v>Outer London - Moderate</v>
      </c>
      <c r="D78" s="7">
        <v>7.8</v>
      </c>
      <c r="E78" s="3"/>
      <c r="F78" s="3"/>
      <c r="G78" s="3">
        <v>7</v>
      </c>
      <c r="H78" s="3">
        <v>9</v>
      </c>
      <c r="I78" s="3">
        <v>7</v>
      </c>
      <c r="J78" s="3">
        <v>5</v>
      </c>
      <c r="K78" s="3">
        <v>10</v>
      </c>
      <c r="L78" s="3">
        <v>6</v>
      </c>
      <c r="M78" s="3">
        <v>9</v>
      </c>
      <c r="N78" s="3">
        <v>3</v>
      </c>
      <c r="O78" s="3">
        <v>2</v>
      </c>
      <c r="P78" s="3">
        <v>4</v>
      </c>
      <c r="Q78" s="3">
        <v>2</v>
      </c>
      <c r="R78" s="3">
        <v>4</v>
      </c>
      <c r="S78" s="3">
        <v>5</v>
      </c>
      <c r="T78" s="7">
        <f t="shared" si="16"/>
        <v>3.4</v>
      </c>
      <c r="U78" s="4">
        <f t="shared" si="17"/>
        <v>0.5641025641025642</v>
      </c>
      <c r="V78" s="2" t="s">
        <v>40</v>
      </c>
      <c r="W78" s="6">
        <f t="shared" si="18"/>
        <v>4.296557245796637</v>
      </c>
      <c r="X78" s="2">
        <f t="shared" si="19"/>
        <v>0.935417415626001</v>
      </c>
      <c r="Y78" s="2" t="str">
        <f t="shared" si="20"/>
        <v>Not significant</v>
      </c>
      <c r="Z78" s="2">
        <v>589</v>
      </c>
      <c r="AA78" s="2">
        <f t="shared" si="21"/>
        <v>0.013242784380305602</v>
      </c>
      <c r="AB78" s="2">
        <v>687</v>
      </c>
      <c r="AC78" s="2">
        <f t="shared" si="22"/>
        <v>0.004949053857350801</v>
      </c>
      <c r="AD78" s="4">
        <f t="shared" si="23"/>
        <v>0.6262829843615869</v>
      </c>
    </row>
    <row r="79" spans="1:30" ht="11.25">
      <c r="A79" s="1" t="s">
        <v>30</v>
      </c>
      <c r="B79" s="1" t="s">
        <v>68</v>
      </c>
      <c r="C79" s="1" t="str">
        <f t="shared" si="15"/>
        <v>Outer London - Low</v>
      </c>
      <c r="D79" s="7">
        <v>2.8</v>
      </c>
      <c r="E79" s="3"/>
      <c r="F79" s="3"/>
      <c r="G79" s="3">
        <v>2</v>
      </c>
      <c r="H79" s="3">
        <v>6</v>
      </c>
      <c r="I79" s="3">
        <v>2</v>
      </c>
      <c r="J79" s="3">
        <v>6</v>
      </c>
      <c r="K79" s="3">
        <v>2</v>
      </c>
      <c r="L79" s="3">
        <v>1</v>
      </c>
      <c r="M79" s="3">
        <v>3</v>
      </c>
      <c r="N79" s="3">
        <v>1</v>
      </c>
      <c r="O79" s="3">
        <v>2</v>
      </c>
      <c r="P79" s="3">
        <v>1</v>
      </c>
      <c r="Q79" s="3">
        <v>0</v>
      </c>
      <c r="R79" s="3">
        <v>3</v>
      </c>
      <c r="S79" s="3">
        <v>0</v>
      </c>
      <c r="T79" s="7">
        <f t="shared" si="16"/>
        <v>1.2</v>
      </c>
      <c r="U79" s="4">
        <f t="shared" si="17"/>
        <v>0.5714285714285714</v>
      </c>
      <c r="V79" s="2" t="s">
        <v>41</v>
      </c>
      <c r="W79" s="6">
        <f t="shared" si="18"/>
        <v>1.542353883106485</v>
      </c>
      <c r="X79" s="2">
        <f t="shared" si="19"/>
        <v>0.37995878430318963</v>
      </c>
      <c r="Y79" s="2" t="str">
        <f t="shared" si="20"/>
        <v>Not significant</v>
      </c>
      <c r="Z79" s="2">
        <v>556</v>
      </c>
      <c r="AA79" s="2">
        <f t="shared" si="21"/>
        <v>0.005035971223021582</v>
      </c>
      <c r="AB79" s="2">
        <v>476</v>
      </c>
      <c r="AC79" s="2">
        <f t="shared" si="22"/>
        <v>0.0025210084033613443</v>
      </c>
      <c r="AD79" s="4">
        <f t="shared" si="23"/>
        <v>0.49939975990396157</v>
      </c>
    </row>
    <row r="80" spans="1:30" ht="11.25">
      <c r="A80" s="1" t="s">
        <v>13</v>
      </c>
      <c r="B80" s="1" t="s">
        <v>68</v>
      </c>
      <c r="C80" s="1" t="str">
        <f t="shared" si="15"/>
        <v>Outer London - Low</v>
      </c>
      <c r="D80" s="7">
        <v>11.4</v>
      </c>
      <c r="E80" s="3"/>
      <c r="F80" s="3"/>
      <c r="G80" s="3">
        <v>5</v>
      </c>
      <c r="H80" s="3">
        <v>11</v>
      </c>
      <c r="I80" s="3">
        <v>8</v>
      </c>
      <c r="J80" s="3">
        <v>6</v>
      </c>
      <c r="K80" s="3">
        <v>9</v>
      </c>
      <c r="L80" s="3">
        <v>13</v>
      </c>
      <c r="M80" s="3">
        <v>5</v>
      </c>
      <c r="N80" s="3">
        <v>8</v>
      </c>
      <c r="O80" s="3">
        <v>7</v>
      </c>
      <c r="P80" s="3">
        <v>5</v>
      </c>
      <c r="Q80" s="3">
        <v>2</v>
      </c>
      <c r="R80" s="3">
        <v>4</v>
      </c>
      <c r="S80" s="3">
        <v>6</v>
      </c>
      <c r="T80" s="7">
        <f t="shared" si="16"/>
        <v>4.8</v>
      </c>
      <c r="U80" s="4">
        <f t="shared" si="17"/>
        <v>0.5789473684210527</v>
      </c>
      <c r="V80" s="2" t="s">
        <v>41</v>
      </c>
      <c r="W80" s="6">
        <f t="shared" si="18"/>
        <v>6.279583666933546</v>
      </c>
      <c r="X80" s="2">
        <f t="shared" si="19"/>
        <v>1.7430835733458239</v>
      </c>
      <c r="Y80" s="2" t="str">
        <f t="shared" si="20"/>
        <v>Not significant</v>
      </c>
      <c r="Z80" s="2">
        <v>1332</v>
      </c>
      <c r="AA80" s="2">
        <f t="shared" si="21"/>
        <v>0.00855855855855856</v>
      </c>
      <c r="AB80" s="2">
        <v>1265</v>
      </c>
      <c r="AC80" s="2">
        <f t="shared" si="22"/>
        <v>0.003794466403162055</v>
      </c>
      <c r="AD80" s="4">
        <f t="shared" si="23"/>
        <v>0.5566465571042231</v>
      </c>
    </row>
    <row r="81" spans="1:30" ht="11.25">
      <c r="A81" s="1" t="s">
        <v>32</v>
      </c>
      <c r="B81" s="1" t="s">
        <v>68</v>
      </c>
      <c r="C81" s="1" t="str">
        <f t="shared" si="15"/>
        <v>Outer London - High</v>
      </c>
      <c r="D81" s="7">
        <v>5.4</v>
      </c>
      <c r="E81" s="3"/>
      <c r="F81" s="3"/>
      <c r="G81" s="3">
        <v>7</v>
      </c>
      <c r="H81" s="3">
        <v>1</v>
      </c>
      <c r="I81" s="3">
        <v>5</v>
      </c>
      <c r="J81" s="3">
        <v>1</v>
      </c>
      <c r="K81" s="3">
        <v>3</v>
      </c>
      <c r="L81" s="3">
        <v>3</v>
      </c>
      <c r="M81" s="3">
        <v>5</v>
      </c>
      <c r="N81" s="3">
        <v>2</v>
      </c>
      <c r="O81" s="3">
        <v>4</v>
      </c>
      <c r="P81" s="3">
        <v>1</v>
      </c>
      <c r="Q81" s="3">
        <v>3</v>
      </c>
      <c r="R81" s="3">
        <v>2</v>
      </c>
      <c r="S81" s="3">
        <v>1</v>
      </c>
      <c r="T81" s="7">
        <f t="shared" si="16"/>
        <v>2.2</v>
      </c>
      <c r="U81" s="4">
        <f t="shared" si="17"/>
        <v>0.5925925925925926</v>
      </c>
      <c r="V81" s="2" t="s">
        <v>42</v>
      </c>
      <c r="W81" s="6">
        <f t="shared" si="18"/>
        <v>2.974539631705364</v>
      </c>
      <c r="X81" s="2">
        <f t="shared" si="19"/>
        <v>1.0084109061581727</v>
      </c>
      <c r="Y81" s="2" t="str">
        <f t="shared" si="20"/>
        <v>Not significant</v>
      </c>
      <c r="Z81" s="2">
        <v>446</v>
      </c>
      <c r="AA81" s="2">
        <f t="shared" si="21"/>
        <v>0.01210762331838565</v>
      </c>
      <c r="AB81" s="2">
        <v>404</v>
      </c>
      <c r="AC81" s="2">
        <f t="shared" si="22"/>
        <v>0.005445544554455446</v>
      </c>
      <c r="AD81" s="4">
        <f t="shared" si="23"/>
        <v>0.5502383571690502</v>
      </c>
    </row>
    <row r="82" spans="1:30" ht="11.25">
      <c r="A82" s="1" t="s">
        <v>28</v>
      </c>
      <c r="B82" s="1" t="s">
        <v>61</v>
      </c>
      <c r="C82" s="1" t="str">
        <f t="shared" si="15"/>
        <v>Inner London - Low</v>
      </c>
      <c r="D82" s="7">
        <v>7</v>
      </c>
      <c r="E82" s="3"/>
      <c r="F82" s="3"/>
      <c r="G82" s="3">
        <v>9</v>
      </c>
      <c r="H82" s="3">
        <v>5</v>
      </c>
      <c r="I82" s="3">
        <v>10</v>
      </c>
      <c r="J82" s="3">
        <v>3</v>
      </c>
      <c r="K82" s="3">
        <v>8</v>
      </c>
      <c r="L82" s="3">
        <v>4</v>
      </c>
      <c r="M82" s="3">
        <v>2</v>
      </c>
      <c r="N82" s="3">
        <v>3</v>
      </c>
      <c r="O82" s="3">
        <v>5</v>
      </c>
      <c r="P82" s="3">
        <v>1</v>
      </c>
      <c r="Q82" s="3">
        <v>2</v>
      </c>
      <c r="R82" s="3">
        <v>2</v>
      </c>
      <c r="S82" s="3">
        <v>4</v>
      </c>
      <c r="T82" s="7">
        <f t="shared" si="16"/>
        <v>2.8</v>
      </c>
      <c r="U82" s="4">
        <f t="shared" si="17"/>
        <v>0.6</v>
      </c>
      <c r="V82" s="2" t="s">
        <v>41</v>
      </c>
      <c r="W82" s="6">
        <f t="shared" si="18"/>
        <v>3.8558847077662124</v>
      </c>
      <c r="X82" s="2">
        <f t="shared" si="19"/>
        <v>1.4457026085985059</v>
      </c>
      <c r="Y82" s="2" t="str">
        <f t="shared" si="20"/>
        <v>Not significant</v>
      </c>
      <c r="Z82" s="2">
        <v>365</v>
      </c>
      <c r="AA82" s="2">
        <f t="shared" si="21"/>
        <v>0.019178082191780823</v>
      </c>
      <c r="AB82" s="2">
        <v>323</v>
      </c>
      <c r="AC82" s="2">
        <f t="shared" si="22"/>
        <v>0.008668730650154798</v>
      </c>
      <c r="AD82" s="4">
        <f t="shared" si="23"/>
        <v>0.5479876160990713</v>
      </c>
    </row>
    <row r="83" spans="1:30" ht="11.25">
      <c r="A83" s="1" t="s">
        <v>18</v>
      </c>
      <c r="B83" s="1" t="s">
        <v>68</v>
      </c>
      <c r="C83" s="1" t="str">
        <f t="shared" si="15"/>
        <v>Outer London - Moderate</v>
      </c>
      <c r="D83" s="7">
        <v>5</v>
      </c>
      <c r="E83" s="3"/>
      <c r="F83" s="3"/>
      <c r="G83" s="3">
        <v>6</v>
      </c>
      <c r="H83" s="3">
        <v>2</v>
      </c>
      <c r="I83" s="3">
        <v>1</v>
      </c>
      <c r="J83" s="3">
        <v>5</v>
      </c>
      <c r="K83" s="3">
        <v>4</v>
      </c>
      <c r="L83" s="3">
        <v>4</v>
      </c>
      <c r="M83" s="3">
        <v>2</v>
      </c>
      <c r="N83" s="3">
        <v>2</v>
      </c>
      <c r="O83" s="3">
        <v>1</v>
      </c>
      <c r="P83" s="3">
        <v>3</v>
      </c>
      <c r="Q83" s="3">
        <v>0</v>
      </c>
      <c r="R83" s="3">
        <v>3</v>
      </c>
      <c r="S83" s="3">
        <v>2</v>
      </c>
      <c r="T83" s="7">
        <f t="shared" si="16"/>
        <v>1.8</v>
      </c>
      <c r="U83" s="4">
        <f t="shared" si="17"/>
        <v>0.64</v>
      </c>
      <c r="V83" s="2" t="s">
        <v>40</v>
      </c>
      <c r="W83" s="6">
        <f t="shared" si="18"/>
        <v>2.754203362690152</v>
      </c>
      <c r="X83" s="2">
        <f t="shared" si="19"/>
        <v>1.6529354181019231</v>
      </c>
      <c r="Y83" s="2" t="str">
        <f t="shared" si="20"/>
        <v>Not significant</v>
      </c>
      <c r="Z83" s="2">
        <v>417</v>
      </c>
      <c r="AA83" s="2">
        <f t="shared" si="21"/>
        <v>0.011990407673860911</v>
      </c>
      <c r="AB83" s="2">
        <v>363</v>
      </c>
      <c r="AC83" s="2">
        <f t="shared" si="22"/>
        <v>0.0049586776859504135</v>
      </c>
      <c r="AD83" s="4">
        <f t="shared" si="23"/>
        <v>0.5864462809917355</v>
      </c>
    </row>
    <row r="84" spans="1:30" ht="11.25">
      <c r="A84" s="1" t="s">
        <v>8</v>
      </c>
      <c r="B84" s="1" t="s">
        <v>68</v>
      </c>
      <c r="C84" s="1" t="str">
        <f t="shared" si="15"/>
        <v>Outer London - Moderate</v>
      </c>
      <c r="D84" s="7">
        <v>9.2</v>
      </c>
      <c r="E84" s="3"/>
      <c r="F84" s="3"/>
      <c r="G84" s="3">
        <v>7</v>
      </c>
      <c r="H84" s="3">
        <v>10</v>
      </c>
      <c r="I84" s="3">
        <v>8</v>
      </c>
      <c r="J84" s="3">
        <v>13</v>
      </c>
      <c r="K84" s="3">
        <v>8</v>
      </c>
      <c r="L84" s="3">
        <v>12</v>
      </c>
      <c r="M84" s="3">
        <v>8</v>
      </c>
      <c r="N84" s="3">
        <v>5</v>
      </c>
      <c r="O84" s="3">
        <v>2</v>
      </c>
      <c r="P84" s="3">
        <v>3</v>
      </c>
      <c r="Q84" s="3">
        <v>2</v>
      </c>
      <c r="R84" s="3">
        <v>4</v>
      </c>
      <c r="S84" s="3">
        <v>5</v>
      </c>
      <c r="T84" s="7">
        <f t="shared" si="16"/>
        <v>3.2</v>
      </c>
      <c r="U84" s="4">
        <f t="shared" si="17"/>
        <v>0.6521739130434782</v>
      </c>
      <c r="V84" s="2" t="s">
        <v>40</v>
      </c>
      <c r="W84" s="6">
        <f t="shared" si="18"/>
        <v>5.067734187349879</v>
      </c>
      <c r="X84" s="2">
        <f t="shared" si="19"/>
        <v>3.441805416021389</v>
      </c>
      <c r="Y84" s="2" t="str">
        <f t="shared" si="20"/>
        <v>Not significant</v>
      </c>
      <c r="Z84" s="2">
        <v>677</v>
      </c>
      <c r="AA84" s="2">
        <f t="shared" si="21"/>
        <v>0.013589364844903987</v>
      </c>
      <c r="AB84" s="2">
        <v>670</v>
      </c>
      <c r="AC84" s="2">
        <f t="shared" si="22"/>
        <v>0.004776119402985075</v>
      </c>
      <c r="AD84" s="4">
        <f t="shared" si="23"/>
        <v>0.6485399091499027</v>
      </c>
    </row>
    <row r="85" spans="1:30" ht="11.25">
      <c r="A85" s="1" t="s">
        <v>29</v>
      </c>
      <c r="B85" s="1" t="s">
        <v>68</v>
      </c>
      <c r="C85" s="1" t="str">
        <f t="shared" si="15"/>
        <v>Outer London - High</v>
      </c>
      <c r="D85" s="7">
        <v>6.4</v>
      </c>
      <c r="E85" s="3"/>
      <c r="F85" s="3"/>
      <c r="G85" s="3">
        <v>3</v>
      </c>
      <c r="H85" s="3">
        <v>4</v>
      </c>
      <c r="I85" s="3">
        <v>3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3</v>
      </c>
      <c r="T85" s="7">
        <f t="shared" si="16"/>
        <v>1.8</v>
      </c>
      <c r="U85" s="4">
        <f t="shared" si="17"/>
        <v>0.71875</v>
      </c>
      <c r="V85" s="2" t="s">
        <v>42</v>
      </c>
      <c r="W85" s="6">
        <f t="shared" si="18"/>
        <v>3.5253803042433947</v>
      </c>
      <c r="X85" s="2">
        <f t="shared" si="19"/>
        <v>4.222150431100694</v>
      </c>
      <c r="Y85" s="2" t="str">
        <f t="shared" si="20"/>
        <v>Significant</v>
      </c>
      <c r="Z85" s="2">
        <v>623</v>
      </c>
      <c r="AA85" s="2">
        <f t="shared" si="21"/>
        <v>0.010272873194221509</v>
      </c>
      <c r="AB85" s="2">
        <v>560</v>
      </c>
      <c r="AC85" s="2">
        <f t="shared" si="22"/>
        <v>0.0032142857142857142</v>
      </c>
      <c r="AD85" s="4">
        <f t="shared" si="23"/>
        <v>0.6871093749999999</v>
      </c>
    </row>
    <row r="86" spans="1:30" ht="11.25">
      <c r="A86" s="1" t="s">
        <v>15</v>
      </c>
      <c r="B86" s="1" t="s">
        <v>61</v>
      </c>
      <c r="C86" s="1" t="str">
        <f t="shared" si="15"/>
        <v>Inner London - High</v>
      </c>
      <c r="D86" s="7">
        <v>8.6</v>
      </c>
      <c r="E86" s="3"/>
      <c r="F86" s="3"/>
      <c r="G86" s="3">
        <v>10</v>
      </c>
      <c r="H86" s="3">
        <v>2</v>
      </c>
      <c r="I86" s="3">
        <v>4</v>
      </c>
      <c r="J86" s="3">
        <v>2</v>
      </c>
      <c r="K86" s="3">
        <v>7</v>
      </c>
      <c r="L86" s="3">
        <v>4</v>
      </c>
      <c r="M86" s="3">
        <v>3</v>
      </c>
      <c r="N86" s="3">
        <v>2</v>
      </c>
      <c r="O86" s="3">
        <v>4</v>
      </c>
      <c r="P86" s="3">
        <v>1</v>
      </c>
      <c r="Q86" s="3">
        <v>3</v>
      </c>
      <c r="R86" s="3">
        <v>1</v>
      </c>
      <c r="S86" s="3">
        <v>2</v>
      </c>
      <c r="T86" s="7">
        <f t="shared" si="16"/>
        <v>2.2</v>
      </c>
      <c r="U86" s="4">
        <f t="shared" si="17"/>
        <v>0.7441860465116279</v>
      </c>
      <c r="V86" s="2" t="s">
        <v>42</v>
      </c>
      <c r="W86" s="6">
        <f t="shared" si="18"/>
        <v>4.737229783827061</v>
      </c>
      <c r="X86" s="2">
        <f t="shared" si="19"/>
        <v>6.794619714159643</v>
      </c>
      <c r="Y86" s="2" t="str">
        <f t="shared" si="20"/>
        <v>Significant</v>
      </c>
      <c r="Z86" s="2">
        <v>300</v>
      </c>
      <c r="AA86" s="2">
        <f t="shared" si="21"/>
        <v>0.028666666666666667</v>
      </c>
      <c r="AB86" s="2">
        <v>254</v>
      </c>
      <c r="AC86" s="2">
        <f t="shared" si="22"/>
        <v>0.008661417322834646</v>
      </c>
      <c r="AD86" s="4">
        <f t="shared" si="23"/>
        <v>0.6978575352499542</v>
      </c>
    </row>
    <row r="87" spans="1:23" ht="11.25">
      <c r="A87" s="1" t="s">
        <v>72</v>
      </c>
      <c r="D87" s="7">
        <v>249.8</v>
      </c>
      <c r="E87" s="5">
        <v>298</v>
      </c>
      <c r="F87" s="3">
        <v>280</v>
      </c>
      <c r="G87" s="3">
        <v>272</v>
      </c>
      <c r="H87" s="3">
        <v>216</v>
      </c>
      <c r="I87" s="3">
        <v>214</v>
      </c>
      <c r="J87" s="3">
        <v>231</v>
      </c>
      <c r="K87" s="3">
        <v>222</v>
      </c>
      <c r="L87" s="3">
        <v>204</v>
      </c>
      <c r="M87" s="3">
        <v>184</v>
      </c>
      <c r="N87" s="3">
        <v>126</v>
      </c>
      <c r="O87" s="3">
        <v>159</v>
      </c>
      <c r="P87" s="3">
        <v>134</v>
      </c>
      <c r="Q87" s="3">
        <v>132</v>
      </c>
      <c r="R87" s="3">
        <v>127</v>
      </c>
      <c r="S87" s="3">
        <v>136</v>
      </c>
      <c r="T87" s="7">
        <f t="shared" si="16"/>
        <v>137.6</v>
      </c>
      <c r="U87" s="4">
        <f t="shared" si="17"/>
        <v>0.4491593274619696</v>
      </c>
      <c r="W87" s="6"/>
    </row>
    <row r="88" spans="1:19" ht="11.25">
      <c r="A88" s="1" t="s">
        <v>37</v>
      </c>
      <c r="F88" s="4">
        <f aca="true" t="shared" si="24" ref="F88:S88">(E87-F87)/E87</f>
        <v>0.06040268456375839</v>
      </c>
      <c r="G88" s="4">
        <f t="shared" si="24"/>
        <v>0.02857142857142857</v>
      </c>
      <c r="H88" s="4">
        <f t="shared" si="24"/>
        <v>0.20588235294117646</v>
      </c>
      <c r="I88" s="4">
        <f t="shared" si="24"/>
        <v>0.009259259259259259</v>
      </c>
      <c r="J88" s="4">
        <f t="shared" si="24"/>
        <v>-0.0794392523364486</v>
      </c>
      <c r="K88" s="4">
        <f t="shared" si="24"/>
        <v>0.03896103896103896</v>
      </c>
      <c r="L88" s="4">
        <f t="shared" si="24"/>
        <v>0.08108108108108109</v>
      </c>
      <c r="M88" s="4">
        <f t="shared" si="24"/>
        <v>0.09803921568627451</v>
      </c>
      <c r="N88" s="4">
        <f>(L87-N87)/L87</f>
        <v>0.38235294117647056</v>
      </c>
      <c r="O88" s="4">
        <f>(N87-O87)/N87</f>
        <v>-0.2619047619047619</v>
      </c>
      <c r="P88" s="4">
        <f>(O87-P87)/O87</f>
        <v>0.15723270440251572</v>
      </c>
      <c r="Q88" s="4">
        <f>(P87-Q87)/P87</f>
        <v>0.014925373134328358</v>
      </c>
      <c r="R88" s="4">
        <f>(Q87-R87)/Q87</f>
        <v>0.03787878787878788</v>
      </c>
      <c r="S88" s="4">
        <f t="shared" si="24"/>
        <v>-0.07086614173228346</v>
      </c>
    </row>
    <row r="89" spans="1:26" ht="11.25">
      <c r="A89" s="1" t="s">
        <v>41</v>
      </c>
      <c r="D89" s="2">
        <f>SUMIF($V$54:$V$86,$A89,D$54:D$86)</f>
        <v>105.20000000000002</v>
      </c>
      <c r="F89" s="4"/>
      <c r="G89" s="2">
        <f aca="true" t="shared" si="25" ref="G89:S91">SUMIF($V$54:$V$86,$A89,G$54:G$86)</f>
        <v>121</v>
      </c>
      <c r="H89" s="2">
        <f t="shared" si="25"/>
        <v>106</v>
      </c>
      <c r="I89" s="2">
        <f t="shared" si="25"/>
        <v>104</v>
      </c>
      <c r="J89" s="2">
        <f t="shared" si="25"/>
        <v>112</v>
      </c>
      <c r="K89" s="2">
        <f t="shared" si="25"/>
        <v>97</v>
      </c>
      <c r="L89" s="2">
        <f t="shared" si="25"/>
        <v>89</v>
      </c>
      <c r="M89" s="2">
        <f t="shared" si="25"/>
        <v>80</v>
      </c>
      <c r="N89" s="2">
        <f t="shared" si="25"/>
        <v>57</v>
      </c>
      <c r="O89" s="2">
        <f t="shared" si="25"/>
        <v>80</v>
      </c>
      <c r="P89" s="2">
        <f t="shared" si="25"/>
        <v>61</v>
      </c>
      <c r="Q89" s="2">
        <f t="shared" si="25"/>
        <v>55</v>
      </c>
      <c r="R89" s="2">
        <f t="shared" si="25"/>
        <v>51</v>
      </c>
      <c r="S89" s="2">
        <f t="shared" si="25"/>
        <v>61</v>
      </c>
      <c r="T89" s="7">
        <f>AVERAGE(O89:S89)</f>
        <v>61.6</v>
      </c>
      <c r="U89" s="4">
        <f>(D89-T89)/D89</f>
        <v>0.414448669201521</v>
      </c>
      <c r="V89" s="2" t="s">
        <v>41</v>
      </c>
      <c r="W89" s="6">
        <f>D89*(1-$U$87)</f>
        <v>57.94843875100081</v>
      </c>
      <c r="X89" s="2">
        <f>((T89-W89)^2)/W89*5</f>
        <v>1.150496876411728</v>
      </c>
      <c r="Y89" s="2" t="str">
        <f>IF(X89&gt;3.84,"Significant","Not significant")</f>
        <v>Not significant</v>
      </c>
      <c r="Z89" s="2">
        <f>S89/T89</f>
        <v>0.9902597402597403</v>
      </c>
    </row>
    <row r="90" spans="1:26" ht="11.25">
      <c r="A90" s="1" t="s">
        <v>40</v>
      </c>
      <c r="D90" s="2">
        <f>SUMIF($V$54:$V$86,$A90,D$54:D$86)</f>
        <v>65</v>
      </c>
      <c r="F90" s="4"/>
      <c r="G90" s="2">
        <f t="shared" si="25"/>
        <v>63</v>
      </c>
      <c r="H90" s="2">
        <f t="shared" si="25"/>
        <v>57</v>
      </c>
      <c r="I90" s="2">
        <f t="shared" si="25"/>
        <v>53</v>
      </c>
      <c r="J90" s="2">
        <f t="shared" si="25"/>
        <v>62</v>
      </c>
      <c r="K90" s="2">
        <f t="shared" si="25"/>
        <v>60</v>
      </c>
      <c r="L90" s="2">
        <f t="shared" si="25"/>
        <v>60</v>
      </c>
      <c r="M90" s="2">
        <f t="shared" si="25"/>
        <v>43</v>
      </c>
      <c r="N90" s="2">
        <f t="shared" si="25"/>
        <v>25</v>
      </c>
      <c r="O90" s="2">
        <f t="shared" si="25"/>
        <v>33</v>
      </c>
      <c r="P90" s="2">
        <f t="shared" si="25"/>
        <v>31</v>
      </c>
      <c r="Q90" s="2">
        <f t="shared" si="25"/>
        <v>31</v>
      </c>
      <c r="R90" s="2">
        <f t="shared" si="25"/>
        <v>31</v>
      </c>
      <c r="S90" s="2">
        <f t="shared" si="25"/>
        <v>41</v>
      </c>
      <c r="T90" s="7">
        <f>AVERAGE(O90:S90)</f>
        <v>33.4</v>
      </c>
      <c r="U90" s="4">
        <f>(D90-T90)/D90</f>
        <v>0.48615384615384616</v>
      </c>
      <c r="V90" s="2" t="s">
        <v>40</v>
      </c>
      <c r="W90" s="6">
        <f>D90*(1-$U$87)</f>
        <v>35.804643714971974</v>
      </c>
      <c r="X90" s="2">
        <f>((T90-W90)^2)/W90*5</f>
        <v>0.8074806499940544</v>
      </c>
      <c r="Y90" s="2" t="str">
        <f>IF(X90&gt;3.84,"Significant","Not significant")</f>
        <v>Not significant</v>
      </c>
      <c r="Z90" s="2">
        <f>S90/T90</f>
        <v>1.2275449101796407</v>
      </c>
    </row>
    <row r="91" spans="1:26" ht="11.25">
      <c r="A91" s="1" t="s">
        <v>42</v>
      </c>
      <c r="D91" s="2">
        <f>SUMIF($V$54:$V$86,$A91,D$54:D$86)</f>
        <v>79.6</v>
      </c>
      <c r="F91" s="4"/>
      <c r="G91" s="2">
        <f t="shared" si="25"/>
        <v>88</v>
      </c>
      <c r="H91" s="2">
        <f t="shared" si="25"/>
        <v>53</v>
      </c>
      <c r="I91" s="2">
        <f t="shared" si="25"/>
        <v>57</v>
      </c>
      <c r="J91" s="2">
        <f t="shared" si="25"/>
        <v>57</v>
      </c>
      <c r="K91" s="2">
        <f t="shared" si="25"/>
        <v>65</v>
      </c>
      <c r="L91" s="2">
        <f t="shared" si="25"/>
        <v>55</v>
      </c>
      <c r="M91" s="2">
        <f t="shared" si="25"/>
        <v>61</v>
      </c>
      <c r="N91" s="2">
        <f t="shared" si="25"/>
        <v>44</v>
      </c>
      <c r="O91" s="2">
        <f t="shared" si="25"/>
        <v>46</v>
      </c>
      <c r="P91" s="2">
        <f t="shared" si="25"/>
        <v>42</v>
      </c>
      <c r="Q91" s="2">
        <f t="shared" si="25"/>
        <v>46</v>
      </c>
      <c r="R91" s="2">
        <f t="shared" si="25"/>
        <v>45</v>
      </c>
      <c r="S91" s="2">
        <f t="shared" si="25"/>
        <v>34</v>
      </c>
      <c r="T91" s="7">
        <f>AVERAGE(O91:S91)</f>
        <v>42.6</v>
      </c>
      <c r="U91" s="4">
        <f>(D91-T91)/D91</f>
        <v>0.46482412060301503</v>
      </c>
      <c r="V91" s="2" t="s">
        <v>42</v>
      </c>
      <c r="W91" s="6">
        <f>D91*(1-$U$87)</f>
        <v>43.84691753402721</v>
      </c>
      <c r="X91" s="2">
        <f>((T91-W91)^2)/W91*5</f>
        <v>0.17729904678680136</v>
      </c>
      <c r="Y91" s="2" t="str">
        <f>IF(X91&gt;3.84,"Significant","Not significant")</f>
        <v>Not significant</v>
      </c>
      <c r="Z91" s="2">
        <f>S91/T91</f>
        <v>0.7981220657276995</v>
      </c>
    </row>
    <row r="92" spans="6:23" ht="11.25">
      <c r="F92" s="4"/>
      <c r="U92" s="4"/>
      <c r="W92" s="6"/>
    </row>
    <row r="93" spans="1:26" ht="11.25">
      <c r="A93" s="1" t="s">
        <v>69</v>
      </c>
      <c r="D93" s="2">
        <f>SUM(D94:D96)</f>
        <v>74.6</v>
      </c>
      <c r="F93" s="4"/>
      <c r="G93" s="2">
        <f aca="true" t="shared" si="26" ref="G93:S93">SUM(G94:G96)</f>
        <v>63</v>
      </c>
      <c r="H93" s="2">
        <f t="shared" si="26"/>
        <v>50</v>
      </c>
      <c r="I93" s="2">
        <f t="shared" si="26"/>
        <v>56</v>
      </c>
      <c r="J93" s="2">
        <f t="shared" si="26"/>
        <v>57</v>
      </c>
      <c r="K93" s="2">
        <f t="shared" si="26"/>
        <v>51</v>
      </c>
      <c r="L93" s="2">
        <f t="shared" si="26"/>
        <v>68</v>
      </c>
      <c r="M93" s="2">
        <f t="shared" si="26"/>
        <v>47</v>
      </c>
      <c r="N93" s="2">
        <f>SUM(N94:N96)</f>
        <v>38</v>
      </c>
      <c r="O93" s="2">
        <f>SUM(O94:O96)</f>
        <v>47</v>
      </c>
      <c r="P93" s="2">
        <f>SUM(P94:P96)</f>
        <v>40</v>
      </c>
      <c r="Q93" s="2">
        <f>SUM(Q94:Q96)</f>
        <v>39</v>
      </c>
      <c r="R93" s="2">
        <f>SUM(R94:R96)</f>
        <v>45</v>
      </c>
      <c r="S93" s="2">
        <f t="shared" si="26"/>
        <v>37</v>
      </c>
      <c r="T93" s="7">
        <f>AVERAGE(O93:S93)</f>
        <v>41.6</v>
      </c>
      <c r="U93" s="4">
        <f>(D93-T93)/D93</f>
        <v>0.4423592493297587</v>
      </c>
      <c r="W93" s="6"/>
      <c r="Z93" s="2">
        <f>S93/T93</f>
        <v>0.8894230769230769</v>
      </c>
    </row>
    <row r="94" spans="1:26" ht="11.25">
      <c r="A94" s="1" t="s">
        <v>62</v>
      </c>
      <c r="D94" s="2">
        <f>SUMIF($C$54:$C$86,$A94,D$54:D$86)</f>
        <v>24.2</v>
      </c>
      <c r="F94" s="4"/>
      <c r="G94" s="2">
        <f aca="true" t="shared" si="27" ref="G94:S96">SUMIF($C$54:$C$86,$A94,G$54:G$86)</f>
        <v>21</v>
      </c>
      <c r="H94" s="2">
        <f t="shared" si="27"/>
        <v>17</v>
      </c>
      <c r="I94" s="2">
        <f t="shared" si="27"/>
        <v>23</v>
      </c>
      <c r="J94" s="2">
        <f t="shared" si="27"/>
        <v>17</v>
      </c>
      <c r="K94" s="2">
        <f t="shared" si="27"/>
        <v>15</v>
      </c>
      <c r="L94" s="2">
        <f t="shared" si="27"/>
        <v>26</v>
      </c>
      <c r="M94" s="2">
        <f t="shared" si="27"/>
        <v>20</v>
      </c>
      <c r="N94" s="2">
        <f t="shared" si="27"/>
        <v>8</v>
      </c>
      <c r="O94" s="2">
        <f t="shared" si="27"/>
        <v>11</v>
      </c>
      <c r="P94" s="2">
        <f t="shared" si="27"/>
        <v>13</v>
      </c>
      <c r="Q94" s="2">
        <f t="shared" si="27"/>
        <v>9</v>
      </c>
      <c r="R94" s="2">
        <f t="shared" si="27"/>
        <v>12</v>
      </c>
      <c r="S94" s="2">
        <f t="shared" si="27"/>
        <v>9</v>
      </c>
      <c r="T94" s="7">
        <f>AVERAGE(O94:S94)</f>
        <v>10.8</v>
      </c>
      <c r="U94" s="4">
        <f>(D94-T94)/D94</f>
        <v>0.5537190082644627</v>
      </c>
      <c r="V94" s="2" t="s">
        <v>41</v>
      </c>
      <c r="W94" s="6">
        <f>D94*(1-$U$93)</f>
        <v>13.49490616621984</v>
      </c>
      <c r="X94" s="2">
        <f>((T94-W94)^2)/W94*5</f>
        <v>2.6908372519510717</v>
      </c>
      <c r="Y94" s="2" t="str">
        <f>IF(X94&gt;3.84,"Significant","Not significant")</f>
        <v>Not significant</v>
      </c>
      <c r="Z94" s="2">
        <f>S94/T94</f>
        <v>0.8333333333333333</v>
      </c>
    </row>
    <row r="95" spans="1:26" ht="11.25">
      <c r="A95" s="1" t="s">
        <v>63</v>
      </c>
      <c r="D95" s="2">
        <f>SUMIF($C$54:$C$86,$A95,D$54:D$86)</f>
        <v>11</v>
      </c>
      <c r="F95" s="4"/>
      <c r="G95" s="2">
        <f t="shared" si="27"/>
        <v>13</v>
      </c>
      <c r="H95" s="2">
        <f t="shared" si="27"/>
        <v>4</v>
      </c>
      <c r="I95" s="2">
        <f t="shared" si="27"/>
        <v>8</v>
      </c>
      <c r="J95" s="2">
        <f t="shared" si="27"/>
        <v>10</v>
      </c>
      <c r="K95" s="2">
        <f t="shared" si="27"/>
        <v>10</v>
      </c>
      <c r="L95" s="2">
        <f t="shared" si="27"/>
        <v>12</v>
      </c>
      <c r="M95" s="2">
        <f t="shared" si="27"/>
        <v>2</v>
      </c>
      <c r="N95" s="2">
        <f t="shared" si="27"/>
        <v>2</v>
      </c>
      <c r="O95" s="2">
        <f t="shared" si="27"/>
        <v>10</v>
      </c>
      <c r="P95" s="2">
        <f t="shared" si="27"/>
        <v>6</v>
      </c>
      <c r="Q95" s="2">
        <f t="shared" si="27"/>
        <v>7</v>
      </c>
      <c r="R95" s="2">
        <f t="shared" si="27"/>
        <v>9</v>
      </c>
      <c r="S95" s="2">
        <f t="shared" si="27"/>
        <v>7</v>
      </c>
      <c r="T95" s="7">
        <f>AVERAGE(O95:S95)</f>
        <v>7.8</v>
      </c>
      <c r="U95" s="4">
        <f>(D95-T95)/D95</f>
        <v>0.29090909090909095</v>
      </c>
      <c r="V95" s="2" t="s">
        <v>40</v>
      </c>
      <c r="W95" s="6">
        <f>D95*(1-$U$93)</f>
        <v>6.134048257372655</v>
      </c>
      <c r="X95" s="2">
        <f>((T95-W95)^2)/W95*5</f>
        <v>2.2622867414087233</v>
      </c>
      <c r="Y95" s="2" t="str">
        <f>IF(X95&gt;3.84,"Significant","Not significant")</f>
        <v>Not significant</v>
      </c>
      <c r="Z95" s="2">
        <f>S95/T95</f>
        <v>0.8974358974358975</v>
      </c>
    </row>
    <row r="96" spans="1:26" ht="11.25">
      <c r="A96" s="1" t="s">
        <v>64</v>
      </c>
      <c r="D96" s="2">
        <f>SUMIF($C$54:$C$86,$A96,D$54:D$86)</f>
        <v>39.4</v>
      </c>
      <c r="F96" s="4"/>
      <c r="G96" s="2">
        <f t="shared" si="27"/>
        <v>29</v>
      </c>
      <c r="H96" s="2">
        <f t="shared" si="27"/>
        <v>29</v>
      </c>
      <c r="I96" s="2">
        <f t="shared" si="27"/>
        <v>25</v>
      </c>
      <c r="J96" s="2">
        <f t="shared" si="27"/>
        <v>30</v>
      </c>
      <c r="K96" s="2">
        <f t="shared" si="27"/>
        <v>26</v>
      </c>
      <c r="L96" s="2">
        <f t="shared" si="27"/>
        <v>30</v>
      </c>
      <c r="M96" s="2">
        <f t="shared" si="27"/>
        <v>25</v>
      </c>
      <c r="N96" s="2">
        <f t="shared" si="27"/>
        <v>28</v>
      </c>
      <c r="O96" s="2">
        <f t="shared" si="27"/>
        <v>26</v>
      </c>
      <c r="P96" s="2">
        <f t="shared" si="27"/>
        <v>21</v>
      </c>
      <c r="Q96" s="2">
        <f t="shared" si="27"/>
        <v>23</v>
      </c>
      <c r="R96" s="2">
        <f t="shared" si="27"/>
        <v>24</v>
      </c>
      <c r="S96" s="2">
        <f t="shared" si="27"/>
        <v>21</v>
      </c>
      <c r="T96" s="7">
        <f>AVERAGE(O96:S96)</f>
        <v>23</v>
      </c>
      <c r="U96" s="4">
        <f>(D96-T96)/D96</f>
        <v>0.416243654822335</v>
      </c>
      <c r="V96" s="2" t="s">
        <v>42</v>
      </c>
      <c r="W96" s="6">
        <f>D96*(1-$U$93)</f>
        <v>21.97104557640751</v>
      </c>
      <c r="X96" s="2">
        <f>((T96-W96)^2)/W96*5</f>
        <v>0.24094147047954745</v>
      </c>
      <c r="Y96" s="2" t="str">
        <f>IF(X96&gt;3.84,"Significant","Not significant")</f>
        <v>Not significant</v>
      </c>
      <c r="Z96" s="2">
        <f>S96/T96</f>
        <v>0.9130434782608695</v>
      </c>
    </row>
    <row r="97" spans="6:23" ht="11.25">
      <c r="F97" s="4"/>
      <c r="U97" s="4"/>
      <c r="W97" s="6"/>
    </row>
    <row r="98" spans="1:26" ht="11.25">
      <c r="A98" s="1" t="s">
        <v>70</v>
      </c>
      <c r="D98" s="2">
        <f>SUM(D99:D101)</f>
        <v>175.2</v>
      </c>
      <c r="F98" s="4"/>
      <c r="G98" s="2">
        <f aca="true" t="shared" si="28" ref="G98:S98">SUM(G99:G101)</f>
        <v>209</v>
      </c>
      <c r="H98" s="2">
        <f t="shared" si="28"/>
        <v>166</v>
      </c>
      <c r="I98" s="2">
        <f t="shared" si="28"/>
        <v>158</v>
      </c>
      <c r="J98" s="2">
        <f t="shared" si="28"/>
        <v>174</v>
      </c>
      <c r="K98" s="2">
        <f t="shared" si="28"/>
        <v>171</v>
      </c>
      <c r="L98" s="2">
        <f t="shared" si="28"/>
        <v>136</v>
      </c>
      <c r="M98" s="2">
        <f t="shared" si="28"/>
        <v>137</v>
      </c>
      <c r="N98" s="2">
        <f>SUM(N99:N101)</f>
        <v>88</v>
      </c>
      <c r="O98" s="2">
        <f>SUM(O99:O101)</f>
        <v>112</v>
      </c>
      <c r="P98" s="2">
        <f>SUM(P99:P101)</f>
        <v>94</v>
      </c>
      <c r="Q98" s="2">
        <f>SUM(Q99:Q101)</f>
        <v>93</v>
      </c>
      <c r="R98" s="2">
        <f>SUM(R99:R101)</f>
        <v>82</v>
      </c>
      <c r="S98" s="2">
        <f t="shared" si="28"/>
        <v>99</v>
      </c>
      <c r="T98" s="7">
        <f>AVERAGE(O98:S98)</f>
        <v>96</v>
      </c>
      <c r="U98" s="4">
        <f>(D98-T98)/D98</f>
        <v>0.4520547945205479</v>
      </c>
      <c r="W98" s="6"/>
      <c r="Z98" s="2">
        <f>S98/T98</f>
        <v>1.03125</v>
      </c>
    </row>
    <row r="99" spans="1:26" ht="11.25">
      <c r="A99" s="1" t="s">
        <v>65</v>
      </c>
      <c r="D99" s="2">
        <f>SUMIF($C$54:$C$86,$A99,D$54:D$86)</f>
        <v>81.00000000000001</v>
      </c>
      <c r="F99" s="4"/>
      <c r="G99" s="2">
        <f aca="true" t="shared" si="29" ref="G99:S101">SUMIF($C$54:$C$86,$A99,G$54:G$86)</f>
        <v>100</v>
      </c>
      <c r="H99" s="2">
        <f t="shared" si="29"/>
        <v>89</v>
      </c>
      <c r="I99" s="2">
        <f t="shared" si="29"/>
        <v>81</v>
      </c>
      <c r="J99" s="2">
        <f t="shared" si="29"/>
        <v>95</v>
      </c>
      <c r="K99" s="2">
        <f t="shared" si="29"/>
        <v>82</v>
      </c>
      <c r="L99" s="2">
        <f t="shared" si="29"/>
        <v>63</v>
      </c>
      <c r="M99" s="2">
        <f t="shared" si="29"/>
        <v>60</v>
      </c>
      <c r="N99" s="2">
        <f t="shared" si="29"/>
        <v>49</v>
      </c>
      <c r="O99" s="2">
        <f t="shared" si="29"/>
        <v>69</v>
      </c>
      <c r="P99" s="2">
        <f t="shared" si="29"/>
        <v>48</v>
      </c>
      <c r="Q99" s="2">
        <f t="shared" si="29"/>
        <v>46</v>
      </c>
      <c r="R99" s="2">
        <f t="shared" si="29"/>
        <v>39</v>
      </c>
      <c r="S99" s="2">
        <f t="shared" si="29"/>
        <v>52</v>
      </c>
      <c r="T99" s="7">
        <f>AVERAGE(O99:S99)</f>
        <v>50.8</v>
      </c>
      <c r="U99" s="4">
        <f>(D99-T99)/D99</f>
        <v>0.3728395061728397</v>
      </c>
      <c r="V99" s="2" t="s">
        <v>41</v>
      </c>
      <c r="W99" s="6">
        <f>D99*(1-$U$98)</f>
        <v>44.38356164383562</v>
      </c>
      <c r="X99" s="2">
        <f>((T99-W99)^2)/W99*5</f>
        <v>4.6380551327583195</v>
      </c>
      <c r="Y99" s="2" t="str">
        <f>IF(X99&gt;3.84,"Significant","Not significant")</f>
        <v>Significant</v>
      </c>
      <c r="Z99" s="2">
        <f>S99/T99</f>
        <v>1.0236220472440944</v>
      </c>
    </row>
    <row r="100" spans="1:26" ht="11.25">
      <c r="A100" s="1" t="s">
        <v>66</v>
      </c>
      <c r="D100" s="2">
        <f>SUMIF($C$54:$C$86,$A100,D$54:D$86)</f>
        <v>54</v>
      </c>
      <c r="F100" s="4"/>
      <c r="G100" s="2">
        <f t="shared" si="29"/>
        <v>50</v>
      </c>
      <c r="H100" s="2">
        <f t="shared" si="29"/>
        <v>53</v>
      </c>
      <c r="I100" s="2">
        <f t="shared" si="29"/>
        <v>45</v>
      </c>
      <c r="J100" s="2">
        <f t="shared" si="29"/>
        <v>52</v>
      </c>
      <c r="K100" s="2">
        <f t="shared" si="29"/>
        <v>50</v>
      </c>
      <c r="L100" s="2">
        <f t="shared" si="29"/>
        <v>48</v>
      </c>
      <c r="M100" s="2">
        <f t="shared" si="29"/>
        <v>41</v>
      </c>
      <c r="N100" s="2">
        <f t="shared" si="29"/>
        <v>23</v>
      </c>
      <c r="O100" s="2">
        <f t="shared" si="29"/>
        <v>23</v>
      </c>
      <c r="P100" s="2">
        <f t="shared" si="29"/>
        <v>25</v>
      </c>
      <c r="Q100" s="2">
        <f t="shared" si="29"/>
        <v>24</v>
      </c>
      <c r="R100" s="2">
        <f t="shared" si="29"/>
        <v>22</v>
      </c>
      <c r="S100" s="2">
        <f t="shared" si="29"/>
        <v>34</v>
      </c>
      <c r="T100" s="7">
        <f>AVERAGE(O100:S100)</f>
        <v>25.6</v>
      </c>
      <c r="U100" s="4">
        <f>(D100-T100)/D100</f>
        <v>0.5259259259259259</v>
      </c>
      <c r="V100" s="2" t="s">
        <v>40</v>
      </c>
      <c r="W100" s="6">
        <f>D100*(1-$U$98)</f>
        <v>29.58904109589041</v>
      </c>
      <c r="X100" s="2">
        <f>((T100-W100)^2)/W100*5</f>
        <v>2.688909183155754</v>
      </c>
      <c r="Y100" s="2" t="str">
        <f>IF(X100&gt;3.84,"Significant","Not significant")</f>
        <v>Not significant</v>
      </c>
      <c r="Z100" s="2">
        <f>S100/T100</f>
        <v>1.328125</v>
      </c>
    </row>
    <row r="101" spans="1:26" ht="11.25">
      <c r="A101" s="1" t="s">
        <v>67</v>
      </c>
      <c r="D101" s="2">
        <f>SUMIF($C$54:$C$86,$A101,D$54:D$86)</f>
        <v>40.2</v>
      </c>
      <c r="F101" s="4"/>
      <c r="G101" s="2">
        <f t="shared" si="29"/>
        <v>59</v>
      </c>
      <c r="H101" s="2">
        <f t="shared" si="29"/>
        <v>24</v>
      </c>
      <c r="I101" s="2">
        <f t="shared" si="29"/>
        <v>32</v>
      </c>
      <c r="J101" s="2">
        <f t="shared" si="29"/>
        <v>27</v>
      </c>
      <c r="K101" s="2">
        <f t="shared" si="29"/>
        <v>39</v>
      </c>
      <c r="L101" s="2">
        <f t="shared" si="29"/>
        <v>25</v>
      </c>
      <c r="M101" s="2">
        <f t="shared" si="29"/>
        <v>36</v>
      </c>
      <c r="N101" s="2">
        <f t="shared" si="29"/>
        <v>16</v>
      </c>
      <c r="O101" s="2">
        <f t="shared" si="29"/>
        <v>20</v>
      </c>
      <c r="P101" s="2">
        <f t="shared" si="29"/>
        <v>21</v>
      </c>
      <c r="Q101" s="2">
        <f t="shared" si="29"/>
        <v>23</v>
      </c>
      <c r="R101" s="2">
        <f t="shared" si="29"/>
        <v>21</v>
      </c>
      <c r="S101" s="2">
        <f t="shared" si="29"/>
        <v>13</v>
      </c>
      <c r="T101" s="7">
        <f>AVERAGE(O101:S101)</f>
        <v>19.6</v>
      </c>
      <c r="U101" s="4">
        <f>(D101-T101)/D101</f>
        <v>0.5124378109452736</v>
      </c>
      <c r="V101" s="2" t="s">
        <v>42</v>
      </c>
      <c r="W101" s="6">
        <f>D101*(1-$U$98)</f>
        <v>22.027397260273972</v>
      </c>
      <c r="X101" s="2">
        <f>((T101-W101)^2)/W101*5</f>
        <v>1.3374838138076717</v>
      </c>
      <c r="Y101" s="2" t="str">
        <f>IF(X101&gt;3.84,"Significant","Not significant")</f>
        <v>Not significant</v>
      </c>
      <c r="Z101" s="2">
        <f>S101/T101</f>
        <v>0.6632653061224489</v>
      </c>
    </row>
    <row r="102" spans="6:23" ht="11.25">
      <c r="F102" s="4"/>
      <c r="U102" s="4"/>
      <c r="W102" s="6"/>
    </row>
    <row r="103" ht="11.25">
      <c r="A103" s="8" t="s">
        <v>49</v>
      </c>
    </row>
    <row r="104" spans="1:29" ht="11.25">
      <c r="A104" s="1" t="s">
        <v>34</v>
      </c>
      <c r="D104" s="2" t="s">
        <v>36</v>
      </c>
      <c r="E104" s="2">
        <v>2001</v>
      </c>
      <c r="F104" s="2">
        <v>2002</v>
      </c>
      <c r="G104" s="2">
        <v>2003</v>
      </c>
      <c r="H104" s="2">
        <v>2004</v>
      </c>
      <c r="I104" s="2">
        <v>2005</v>
      </c>
      <c r="J104" s="2">
        <v>2006</v>
      </c>
      <c r="K104" s="2">
        <v>2007</v>
      </c>
      <c r="L104" s="2">
        <v>2008</v>
      </c>
      <c r="M104" s="2">
        <v>2009</v>
      </c>
      <c r="N104" s="2">
        <v>2010</v>
      </c>
      <c r="O104" s="2">
        <v>2011</v>
      </c>
      <c r="P104" s="2">
        <v>2012</v>
      </c>
      <c r="Q104" s="2">
        <v>2013</v>
      </c>
      <c r="R104" s="2">
        <v>2014</v>
      </c>
      <c r="S104" s="2">
        <v>2015</v>
      </c>
      <c r="T104" s="2" t="s">
        <v>87</v>
      </c>
      <c r="U104" s="2" t="s">
        <v>35</v>
      </c>
      <c r="V104" s="2" t="s">
        <v>43</v>
      </c>
      <c r="W104" s="2" t="s">
        <v>45</v>
      </c>
      <c r="X104" s="2" t="s">
        <v>44</v>
      </c>
      <c r="Y104" s="2" t="s">
        <v>47</v>
      </c>
      <c r="Z104" s="2" t="s">
        <v>60</v>
      </c>
      <c r="AA104" s="2" t="s">
        <v>74</v>
      </c>
      <c r="AB104" s="2" t="s">
        <v>58</v>
      </c>
      <c r="AC104" s="2" t="s">
        <v>74</v>
      </c>
    </row>
    <row r="105" spans="1:30" ht="11.25">
      <c r="A105" s="1" t="s">
        <v>31</v>
      </c>
      <c r="B105" s="1" t="s">
        <v>61</v>
      </c>
      <c r="C105" s="1" t="str">
        <f aca="true" t="shared" si="30" ref="C105:C137">B105&amp;" London - "&amp;V105</f>
        <v>Inner London - High</v>
      </c>
      <c r="D105" s="7">
        <v>1209.2</v>
      </c>
      <c r="E105" s="3"/>
      <c r="F105" s="3"/>
      <c r="G105" s="3">
        <v>1057</v>
      </c>
      <c r="H105" s="3">
        <v>991</v>
      </c>
      <c r="I105" s="3">
        <v>1004</v>
      </c>
      <c r="J105" s="3">
        <v>916</v>
      </c>
      <c r="K105" s="3">
        <v>969</v>
      </c>
      <c r="L105" s="3">
        <v>1103</v>
      </c>
      <c r="M105" s="3">
        <v>892</v>
      </c>
      <c r="N105" s="3">
        <v>970</v>
      </c>
      <c r="O105" s="3">
        <v>945</v>
      </c>
      <c r="P105" s="3">
        <v>1195</v>
      </c>
      <c r="Q105" s="3">
        <v>1020</v>
      </c>
      <c r="R105" s="3">
        <v>1221</v>
      </c>
      <c r="S105" s="3">
        <v>1247</v>
      </c>
      <c r="T105" s="7">
        <f aca="true" t="shared" si="31" ref="T105:T138">AVERAGE(O105:S105)</f>
        <v>1125.6</v>
      </c>
      <c r="U105" s="4">
        <f aca="true" t="shared" si="32" ref="U105:U138">(D105-T105)/D105</f>
        <v>0.06913661925239839</v>
      </c>
      <c r="V105" s="2" t="s">
        <v>42</v>
      </c>
      <c r="W105" s="6">
        <f aca="true" t="shared" si="33" ref="W105:W137">D105*(1-$U$138)</f>
        <v>774.0106109296604</v>
      </c>
      <c r="X105" s="2">
        <f aca="true" t="shared" si="34" ref="X105:X137">((T105-W105)^2)/W105*5</f>
        <v>798.5362006754731</v>
      </c>
      <c r="Y105" s="2" t="str">
        <f aca="true" t="shared" si="35" ref="Y105:Y137">IF(X105&gt;3.84,"Significant","Not significant")</f>
        <v>Significant</v>
      </c>
      <c r="Z105" s="2">
        <v>560</v>
      </c>
      <c r="AA105" s="2">
        <f aca="true" t="shared" si="36" ref="AA105:AA137">D105/Z105</f>
        <v>2.1592857142857143</v>
      </c>
      <c r="AB105" s="2">
        <v>562</v>
      </c>
      <c r="AC105" s="2">
        <f aca="true" t="shared" si="37" ref="AC105:AC137">T105/AB105</f>
        <v>2.0028469750889677</v>
      </c>
      <c r="AD105" s="4">
        <f aca="true" t="shared" si="38" ref="AD105:AD137">(AA105-AC105)/AA105</f>
        <v>0.07244930032267456</v>
      </c>
    </row>
    <row r="106" spans="1:30" ht="11.25">
      <c r="A106" s="1" t="s">
        <v>10</v>
      </c>
      <c r="B106" s="1" t="s">
        <v>68</v>
      </c>
      <c r="C106" s="1" t="str">
        <f t="shared" si="30"/>
        <v>Outer London - High</v>
      </c>
      <c r="D106" s="7">
        <v>1171</v>
      </c>
      <c r="E106" s="3"/>
      <c r="F106" s="3"/>
      <c r="G106" s="3">
        <v>1203</v>
      </c>
      <c r="H106" s="3">
        <v>997</v>
      </c>
      <c r="I106" s="3">
        <v>806</v>
      </c>
      <c r="J106" s="3">
        <v>885</v>
      </c>
      <c r="K106" s="3">
        <v>789</v>
      </c>
      <c r="L106" s="3">
        <v>743</v>
      </c>
      <c r="M106" s="3">
        <v>929</v>
      </c>
      <c r="N106" s="3">
        <v>984</v>
      </c>
      <c r="O106" s="3">
        <v>915</v>
      </c>
      <c r="P106" s="3">
        <v>890</v>
      </c>
      <c r="Q106" s="3">
        <v>918</v>
      </c>
      <c r="R106" s="3">
        <v>1100</v>
      </c>
      <c r="S106" s="3">
        <v>1092</v>
      </c>
      <c r="T106" s="7">
        <f t="shared" si="31"/>
        <v>983</v>
      </c>
      <c r="U106" s="4">
        <f t="shared" si="32"/>
        <v>0.1605465414175918</v>
      </c>
      <c r="V106" s="2" t="s">
        <v>42</v>
      </c>
      <c r="W106" s="6">
        <f t="shared" si="33"/>
        <v>749.5587375112739</v>
      </c>
      <c r="X106" s="2">
        <f t="shared" si="34"/>
        <v>363.51269290294067</v>
      </c>
      <c r="Y106" s="2" t="str">
        <f t="shared" si="35"/>
        <v>Significant</v>
      </c>
      <c r="Z106" s="2">
        <v>390</v>
      </c>
      <c r="AA106" s="2">
        <f t="shared" si="36"/>
        <v>3.0025641025641026</v>
      </c>
      <c r="AB106" s="2">
        <v>335</v>
      </c>
      <c r="AC106" s="2">
        <f t="shared" si="37"/>
        <v>2.934328358208955</v>
      </c>
      <c r="AD106" s="4">
        <f t="shared" si="38"/>
        <v>0.022725824336897918</v>
      </c>
    </row>
    <row r="107" spans="1:30" ht="11.25">
      <c r="A107" s="1" t="s">
        <v>25</v>
      </c>
      <c r="B107" s="1" t="s">
        <v>61</v>
      </c>
      <c r="C107" s="1" t="str">
        <f t="shared" si="30"/>
        <v>Inner London - Low</v>
      </c>
      <c r="D107" s="7">
        <v>475.6</v>
      </c>
      <c r="E107" s="3"/>
      <c r="F107" s="3"/>
      <c r="G107" s="3">
        <v>328</v>
      </c>
      <c r="H107" s="3">
        <v>343</v>
      </c>
      <c r="I107" s="3">
        <v>351</v>
      </c>
      <c r="J107" s="3">
        <v>389</v>
      </c>
      <c r="K107" s="3">
        <v>381</v>
      </c>
      <c r="L107" s="3">
        <v>379</v>
      </c>
      <c r="M107" s="3">
        <v>343</v>
      </c>
      <c r="N107" s="3">
        <v>380</v>
      </c>
      <c r="O107" s="3">
        <v>409</v>
      </c>
      <c r="P107" s="3">
        <v>423</v>
      </c>
      <c r="Q107" s="3">
        <v>345</v>
      </c>
      <c r="R107" s="3">
        <v>390</v>
      </c>
      <c r="S107" s="3">
        <v>382</v>
      </c>
      <c r="T107" s="7">
        <f t="shared" si="31"/>
        <v>389.8</v>
      </c>
      <c r="U107" s="4">
        <f t="shared" si="32"/>
        <v>0.18040370058873004</v>
      </c>
      <c r="V107" s="2" t="s">
        <v>41</v>
      </c>
      <c r="W107" s="6">
        <f t="shared" si="33"/>
        <v>304.43222507289653</v>
      </c>
      <c r="X107" s="2">
        <f t="shared" si="34"/>
        <v>119.69260143632238</v>
      </c>
      <c r="Y107" s="2" t="str">
        <f t="shared" si="35"/>
        <v>Significant</v>
      </c>
      <c r="Z107" s="2">
        <v>130</v>
      </c>
      <c r="AA107" s="2">
        <f t="shared" si="36"/>
        <v>3.6584615384615384</v>
      </c>
      <c r="AB107" s="2">
        <v>101</v>
      </c>
      <c r="AC107" s="2">
        <f t="shared" si="37"/>
        <v>3.8594059405940597</v>
      </c>
      <c r="AD107" s="4">
        <f t="shared" si="38"/>
        <v>-0.05492592993529808</v>
      </c>
    </row>
    <row r="108" spans="1:30" ht="11.25">
      <c r="A108" s="1" t="s">
        <v>19</v>
      </c>
      <c r="B108" s="1" t="s">
        <v>68</v>
      </c>
      <c r="C108" s="1" t="str">
        <f t="shared" si="30"/>
        <v>Outer London - High</v>
      </c>
      <c r="D108" s="7">
        <v>1308.4</v>
      </c>
      <c r="E108" s="3"/>
      <c r="F108" s="3"/>
      <c r="G108" s="3">
        <v>1115</v>
      </c>
      <c r="H108" s="3">
        <v>952</v>
      </c>
      <c r="I108" s="3">
        <v>1033</v>
      </c>
      <c r="J108" s="3">
        <v>1011</v>
      </c>
      <c r="K108" s="3">
        <v>1005</v>
      </c>
      <c r="L108" s="3">
        <v>1077</v>
      </c>
      <c r="M108" s="3">
        <v>946</v>
      </c>
      <c r="N108" s="3">
        <v>911</v>
      </c>
      <c r="O108" s="3">
        <v>908</v>
      </c>
      <c r="P108" s="3">
        <v>924</v>
      </c>
      <c r="Q108" s="3">
        <v>830</v>
      </c>
      <c r="R108" s="3">
        <v>965</v>
      </c>
      <c r="S108" s="3">
        <v>1132</v>
      </c>
      <c r="T108" s="7">
        <f t="shared" si="31"/>
        <v>951.8</v>
      </c>
      <c r="U108" s="4">
        <f t="shared" si="32"/>
        <v>0.2725466218281872</v>
      </c>
      <c r="V108" s="2" t="s">
        <v>42</v>
      </c>
      <c r="W108" s="6">
        <f t="shared" si="33"/>
        <v>837.508669649659</v>
      </c>
      <c r="X108" s="2">
        <f t="shared" si="34"/>
        <v>77.98431626215269</v>
      </c>
      <c r="Y108" s="2" t="str">
        <f t="shared" si="35"/>
        <v>Significant</v>
      </c>
      <c r="Z108" s="2">
        <v>543</v>
      </c>
      <c r="AA108" s="2">
        <f t="shared" si="36"/>
        <v>2.4095764272559856</v>
      </c>
      <c r="AB108" s="2">
        <v>562</v>
      </c>
      <c r="AC108" s="2">
        <f t="shared" si="37"/>
        <v>1.693594306049822</v>
      </c>
      <c r="AD108" s="4">
        <f t="shared" si="38"/>
        <v>0.2971402413749211</v>
      </c>
    </row>
    <row r="109" spans="1:30" ht="11.25">
      <c r="A109" s="1" t="s">
        <v>9</v>
      </c>
      <c r="B109" s="1" t="s">
        <v>61</v>
      </c>
      <c r="C109" s="1" t="str">
        <f t="shared" si="30"/>
        <v>Inner London - High</v>
      </c>
      <c r="D109" s="7">
        <v>1307</v>
      </c>
      <c r="E109" s="3"/>
      <c r="F109" s="3"/>
      <c r="G109" s="3">
        <v>1138</v>
      </c>
      <c r="H109" s="3">
        <v>1061</v>
      </c>
      <c r="I109" s="3">
        <v>1026</v>
      </c>
      <c r="J109" s="3">
        <v>877</v>
      </c>
      <c r="K109" s="3">
        <v>937</v>
      </c>
      <c r="L109" s="3">
        <v>978</v>
      </c>
      <c r="M109" s="3">
        <v>922</v>
      </c>
      <c r="N109" s="3">
        <v>898</v>
      </c>
      <c r="O109" s="3">
        <v>872</v>
      </c>
      <c r="P109" s="3">
        <v>989</v>
      </c>
      <c r="Q109" s="3">
        <v>890</v>
      </c>
      <c r="R109" s="3">
        <v>1020</v>
      </c>
      <c r="S109" s="3">
        <v>974</v>
      </c>
      <c r="T109" s="7">
        <f t="shared" si="31"/>
        <v>949</v>
      </c>
      <c r="U109" s="4">
        <f t="shared" si="32"/>
        <v>0.2739097169089518</v>
      </c>
      <c r="V109" s="2" t="s">
        <v>42</v>
      </c>
      <c r="W109" s="6">
        <f t="shared" si="33"/>
        <v>836.6125276919171</v>
      </c>
      <c r="X109" s="2">
        <f t="shared" si="34"/>
        <v>75.48861338860716</v>
      </c>
      <c r="Y109" s="2" t="str">
        <f t="shared" si="35"/>
        <v>Significant</v>
      </c>
      <c r="Z109" s="2">
        <v>336</v>
      </c>
      <c r="AA109" s="2">
        <f t="shared" si="36"/>
        <v>3.8898809523809526</v>
      </c>
      <c r="AB109" s="2">
        <v>300</v>
      </c>
      <c r="AC109" s="2">
        <f t="shared" si="37"/>
        <v>3.1633333333333336</v>
      </c>
      <c r="AD109" s="4">
        <f t="shared" si="38"/>
        <v>0.186778882938026</v>
      </c>
    </row>
    <row r="110" spans="1:30" ht="11.25">
      <c r="A110" s="1" t="s">
        <v>15</v>
      </c>
      <c r="B110" s="1" t="s">
        <v>61</v>
      </c>
      <c r="C110" s="1" t="str">
        <f t="shared" si="30"/>
        <v>Inner London - High</v>
      </c>
      <c r="D110" s="7">
        <v>1299.4</v>
      </c>
      <c r="E110" s="3"/>
      <c r="F110" s="3"/>
      <c r="G110" s="3">
        <v>1132</v>
      </c>
      <c r="H110" s="3">
        <v>908</v>
      </c>
      <c r="I110" s="3">
        <v>815</v>
      </c>
      <c r="J110" s="3">
        <v>736</v>
      </c>
      <c r="K110" s="3">
        <v>667</v>
      </c>
      <c r="L110" s="3">
        <v>681</v>
      </c>
      <c r="M110" s="3">
        <v>811</v>
      </c>
      <c r="N110" s="3">
        <v>833</v>
      </c>
      <c r="O110" s="3">
        <v>985</v>
      </c>
      <c r="P110" s="3">
        <v>872</v>
      </c>
      <c r="Q110" s="3">
        <v>860</v>
      </c>
      <c r="R110" s="3">
        <v>968</v>
      </c>
      <c r="S110" s="3">
        <v>974</v>
      </c>
      <c r="T110" s="7">
        <f t="shared" si="31"/>
        <v>931.8</v>
      </c>
      <c r="U110" s="4">
        <f t="shared" si="32"/>
        <v>0.2828997999076498</v>
      </c>
      <c r="V110" s="2" t="s">
        <v>42</v>
      </c>
      <c r="W110" s="6">
        <f t="shared" si="33"/>
        <v>831.7477570641753</v>
      </c>
      <c r="X110" s="2">
        <f t="shared" si="34"/>
        <v>60.17720655973406</v>
      </c>
      <c r="Y110" s="2" t="str">
        <f t="shared" si="35"/>
        <v>Significant</v>
      </c>
      <c r="Z110" s="2">
        <v>300</v>
      </c>
      <c r="AA110" s="2">
        <f t="shared" si="36"/>
        <v>4.331333333333333</v>
      </c>
      <c r="AB110" s="2">
        <v>254</v>
      </c>
      <c r="AC110" s="2">
        <f t="shared" si="37"/>
        <v>3.668503937007874</v>
      </c>
      <c r="AD110" s="4">
        <f t="shared" si="38"/>
        <v>0.15303125973344453</v>
      </c>
    </row>
    <row r="111" spans="1:30" ht="11.25">
      <c r="A111" s="1" t="s">
        <v>23</v>
      </c>
      <c r="B111" s="1" t="s">
        <v>68</v>
      </c>
      <c r="C111" s="1" t="str">
        <f t="shared" si="30"/>
        <v>Outer London - Moderate</v>
      </c>
      <c r="D111" s="7">
        <v>1556.4</v>
      </c>
      <c r="E111" s="3"/>
      <c r="F111" s="3"/>
      <c r="G111" s="3">
        <v>1174</v>
      </c>
      <c r="H111" s="3">
        <v>1203</v>
      </c>
      <c r="I111" s="3">
        <v>981</v>
      </c>
      <c r="J111" s="3">
        <v>905</v>
      </c>
      <c r="K111" s="3">
        <v>915</v>
      </c>
      <c r="L111" s="3">
        <v>891</v>
      </c>
      <c r="M111" s="3">
        <v>932</v>
      </c>
      <c r="N111" s="3">
        <v>1024</v>
      </c>
      <c r="O111" s="3">
        <v>1058</v>
      </c>
      <c r="P111" s="3">
        <v>1122</v>
      </c>
      <c r="Q111" s="3">
        <v>1003</v>
      </c>
      <c r="R111" s="3">
        <v>1124</v>
      </c>
      <c r="S111" s="3">
        <v>1098</v>
      </c>
      <c r="T111" s="7">
        <f t="shared" si="31"/>
        <v>1081</v>
      </c>
      <c r="U111" s="4">
        <f t="shared" si="32"/>
        <v>0.30544847083012083</v>
      </c>
      <c r="V111" s="2" t="s">
        <v>40</v>
      </c>
      <c r="W111" s="6">
        <f t="shared" si="33"/>
        <v>996.2538164496556</v>
      </c>
      <c r="X111" s="2">
        <f t="shared" si="34"/>
        <v>36.044607848744924</v>
      </c>
      <c r="Y111" s="2" t="str">
        <f t="shared" si="35"/>
        <v>Significant</v>
      </c>
      <c r="Z111" s="2">
        <v>625</v>
      </c>
      <c r="AA111" s="2">
        <f t="shared" si="36"/>
        <v>2.49024</v>
      </c>
      <c r="AB111" s="2">
        <v>494</v>
      </c>
      <c r="AC111" s="2">
        <f t="shared" si="37"/>
        <v>2.188259109311741</v>
      </c>
      <c r="AD111" s="4">
        <f t="shared" si="38"/>
        <v>0.12126577787211637</v>
      </c>
    </row>
    <row r="112" spans="1:30" ht="11.25">
      <c r="A112" s="1" t="s">
        <v>27</v>
      </c>
      <c r="B112" s="1" t="s">
        <v>68</v>
      </c>
      <c r="C112" s="1" t="str">
        <f t="shared" si="30"/>
        <v>Outer London - Moderate</v>
      </c>
      <c r="D112" s="7">
        <v>1079.4</v>
      </c>
      <c r="E112" s="3"/>
      <c r="F112" s="3"/>
      <c r="G112" s="3">
        <v>908</v>
      </c>
      <c r="H112" s="3">
        <v>874</v>
      </c>
      <c r="I112" s="3">
        <v>839</v>
      </c>
      <c r="J112" s="3">
        <v>724</v>
      </c>
      <c r="K112" s="3">
        <v>765</v>
      </c>
      <c r="L112" s="3">
        <v>675</v>
      </c>
      <c r="M112" s="3">
        <v>722</v>
      </c>
      <c r="N112" s="3">
        <v>690</v>
      </c>
      <c r="O112" s="3">
        <v>772</v>
      </c>
      <c r="P112" s="3">
        <v>725</v>
      </c>
      <c r="Q112" s="3">
        <v>678</v>
      </c>
      <c r="R112" s="3">
        <v>763</v>
      </c>
      <c r="S112" s="3">
        <v>690</v>
      </c>
      <c r="T112" s="7">
        <f t="shared" si="31"/>
        <v>725.6</v>
      </c>
      <c r="U112" s="4">
        <f t="shared" si="32"/>
        <v>0.327774689642394</v>
      </c>
      <c r="V112" s="2" t="s">
        <v>40</v>
      </c>
      <c r="W112" s="6">
        <f t="shared" si="33"/>
        <v>690.9254494190171</v>
      </c>
      <c r="X112" s="2">
        <f t="shared" si="34"/>
        <v>8.700826254150485</v>
      </c>
      <c r="Y112" s="2" t="str">
        <f t="shared" si="35"/>
        <v>Significant</v>
      </c>
      <c r="Z112" s="2">
        <v>370</v>
      </c>
      <c r="AA112" s="2">
        <f t="shared" si="36"/>
        <v>2.9172972972972975</v>
      </c>
      <c r="AB112" s="2">
        <v>330</v>
      </c>
      <c r="AC112" s="2">
        <f t="shared" si="37"/>
        <v>2.1987878787878787</v>
      </c>
      <c r="AD112" s="4">
        <f t="shared" si="38"/>
        <v>0.24629283384147205</v>
      </c>
    </row>
    <row r="113" spans="1:30" ht="11.25">
      <c r="A113" s="1" t="s">
        <v>20</v>
      </c>
      <c r="B113" s="1" t="s">
        <v>68</v>
      </c>
      <c r="C113" s="1" t="str">
        <f t="shared" si="30"/>
        <v>Outer London - Moderate</v>
      </c>
      <c r="D113" s="7">
        <v>1386.8</v>
      </c>
      <c r="E113" s="3"/>
      <c r="F113" s="3"/>
      <c r="G113" s="3">
        <v>1287</v>
      </c>
      <c r="H113" s="3">
        <v>1132</v>
      </c>
      <c r="I113" s="3">
        <v>1034</v>
      </c>
      <c r="J113" s="3">
        <v>905</v>
      </c>
      <c r="K113" s="3">
        <v>785</v>
      </c>
      <c r="L113" s="3">
        <v>837</v>
      </c>
      <c r="M113" s="3">
        <v>768</v>
      </c>
      <c r="N113" s="3">
        <v>938</v>
      </c>
      <c r="O113" s="3">
        <v>946</v>
      </c>
      <c r="P113" s="3">
        <v>894</v>
      </c>
      <c r="Q113" s="3">
        <v>798</v>
      </c>
      <c r="R113" s="3">
        <v>999</v>
      </c>
      <c r="S113" s="3">
        <v>959</v>
      </c>
      <c r="T113" s="7">
        <f t="shared" si="31"/>
        <v>919.2</v>
      </c>
      <c r="U113" s="4">
        <f t="shared" si="32"/>
        <v>0.33717911739255835</v>
      </c>
      <c r="V113" s="2" t="s">
        <v>40</v>
      </c>
      <c r="W113" s="6">
        <f t="shared" si="33"/>
        <v>887.6926192832062</v>
      </c>
      <c r="X113" s="2">
        <f t="shared" si="34"/>
        <v>5.591547220673009</v>
      </c>
      <c r="Y113" s="2" t="str">
        <f t="shared" si="35"/>
        <v>Significant</v>
      </c>
      <c r="Z113" s="2">
        <v>589</v>
      </c>
      <c r="AA113" s="2">
        <f t="shared" si="36"/>
        <v>2.3544991511035653</v>
      </c>
      <c r="AB113" s="2">
        <v>687</v>
      </c>
      <c r="AC113" s="2">
        <f t="shared" si="37"/>
        <v>1.337991266375546</v>
      </c>
      <c r="AD113" s="4">
        <f t="shared" si="38"/>
        <v>0.4317299856538819</v>
      </c>
    </row>
    <row r="114" spans="1:30" ht="11.25">
      <c r="A114" s="1" t="s">
        <v>18</v>
      </c>
      <c r="B114" s="1" t="s">
        <v>68</v>
      </c>
      <c r="C114" s="1" t="str">
        <f t="shared" si="30"/>
        <v>Outer London - Moderate</v>
      </c>
      <c r="D114" s="7">
        <v>841.6</v>
      </c>
      <c r="E114" s="3"/>
      <c r="F114" s="3"/>
      <c r="G114" s="3">
        <v>722</v>
      </c>
      <c r="H114" s="3">
        <v>590</v>
      </c>
      <c r="I114" s="3">
        <v>559</v>
      </c>
      <c r="J114" s="3">
        <v>513</v>
      </c>
      <c r="K114" s="3">
        <v>540</v>
      </c>
      <c r="L114" s="3">
        <v>521</v>
      </c>
      <c r="M114" s="3">
        <v>475</v>
      </c>
      <c r="N114" s="3">
        <v>458</v>
      </c>
      <c r="O114" s="3">
        <v>513</v>
      </c>
      <c r="P114" s="3">
        <v>536</v>
      </c>
      <c r="Q114" s="3">
        <v>513</v>
      </c>
      <c r="R114" s="3">
        <v>617</v>
      </c>
      <c r="S114" s="3">
        <v>601</v>
      </c>
      <c r="T114" s="7">
        <f t="shared" si="31"/>
        <v>556</v>
      </c>
      <c r="U114" s="4">
        <f t="shared" si="32"/>
        <v>0.3393536121673004</v>
      </c>
      <c r="V114" s="2" t="s">
        <v>40</v>
      </c>
      <c r="W114" s="6">
        <f t="shared" si="33"/>
        <v>538.7093368825688</v>
      </c>
      <c r="X114" s="2">
        <f t="shared" si="34"/>
        <v>2.774845455348652</v>
      </c>
      <c r="Y114" s="2" t="str">
        <f t="shared" si="35"/>
        <v>Not significant</v>
      </c>
      <c r="Z114" s="2">
        <v>417</v>
      </c>
      <c r="AA114" s="2">
        <f t="shared" si="36"/>
        <v>2.018225419664269</v>
      </c>
      <c r="AB114" s="2">
        <v>363</v>
      </c>
      <c r="AC114" s="2">
        <f t="shared" si="37"/>
        <v>1.5316804407713498</v>
      </c>
      <c r="AD114" s="4">
        <f t="shared" si="38"/>
        <v>0.241075637117808</v>
      </c>
    </row>
    <row r="115" spans="1:30" ht="11.25">
      <c r="A115" s="1" t="s">
        <v>32</v>
      </c>
      <c r="B115" s="1" t="s">
        <v>68</v>
      </c>
      <c r="C115" s="1" t="str">
        <f t="shared" si="30"/>
        <v>Outer London - High</v>
      </c>
      <c r="D115" s="7">
        <v>1198</v>
      </c>
      <c r="E115" s="3"/>
      <c r="F115" s="3"/>
      <c r="G115" s="3">
        <v>1077</v>
      </c>
      <c r="H115" s="3">
        <v>895</v>
      </c>
      <c r="I115" s="3">
        <v>918</v>
      </c>
      <c r="J115" s="3">
        <v>905</v>
      </c>
      <c r="K115" s="3">
        <v>839</v>
      </c>
      <c r="L115" s="3">
        <v>927</v>
      </c>
      <c r="M115" s="3">
        <v>736</v>
      </c>
      <c r="N115" s="3">
        <v>786</v>
      </c>
      <c r="O115" s="3">
        <v>813</v>
      </c>
      <c r="P115" s="3">
        <v>730</v>
      </c>
      <c r="Q115" s="3">
        <v>634</v>
      </c>
      <c r="R115" s="3">
        <v>952</v>
      </c>
      <c r="S115" s="3">
        <v>805</v>
      </c>
      <c r="T115" s="7">
        <f t="shared" si="31"/>
        <v>786.8</v>
      </c>
      <c r="U115" s="4">
        <f t="shared" si="32"/>
        <v>0.34323873121869786</v>
      </c>
      <c r="V115" s="2" t="s">
        <v>42</v>
      </c>
      <c r="W115" s="6">
        <f t="shared" si="33"/>
        <v>766.8414752677251</v>
      </c>
      <c r="X115" s="2">
        <f t="shared" si="34"/>
        <v>2.597295023392915</v>
      </c>
      <c r="Y115" s="2" t="str">
        <f t="shared" si="35"/>
        <v>Not significant</v>
      </c>
      <c r="Z115" s="2">
        <v>446</v>
      </c>
      <c r="AA115" s="2">
        <f t="shared" si="36"/>
        <v>2.68609865470852</v>
      </c>
      <c r="AB115" s="2">
        <v>404</v>
      </c>
      <c r="AC115" s="2">
        <f t="shared" si="37"/>
        <v>1.9475247524752475</v>
      </c>
      <c r="AD115" s="4">
        <f t="shared" si="38"/>
        <v>0.2749615696127209</v>
      </c>
    </row>
    <row r="116" spans="1:30" ht="11.25">
      <c r="A116" s="1" t="s">
        <v>28</v>
      </c>
      <c r="B116" s="1" t="s">
        <v>61</v>
      </c>
      <c r="C116" s="1" t="str">
        <f t="shared" si="30"/>
        <v>Inner London - Low</v>
      </c>
      <c r="D116" s="7">
        <v>1175.6</v>
      </c>
      <c r="E116" s="3"/>
      <c r="F116" s="3"/>
      <c r="G116" s="3">
        <v>842</v>
      </c>
      <c r="H116" s="3">
        <v>741</v>
      </c>
      <c r="I116" s="3">
        <v>889</v>
      </c>
      <c r="J116" s="3">
        <v>813</v>
      </c>
      <c r="K116" s="3">
        <v>794</v>
      </c>
      <c r="L116" s="3">
        <v>829</v>
      </c>
      <c r="M116" s="3">
        <v>765</v>
      </c>
      <c r="N116" s="3">
        <v>792</v>
      </c>
      <c r="O116" s="3">
        <v>802</v>
      </c>
      <c r="P116" s="3">
        <v>732</v>
      </c>
      <c r="Q116" s="3">
        <v>725</v>
      </c>
      <c r="R116" s="3">
        <v>790</v>
      </c>
      <c r="S116" s="3">
        <v>708</v>
      </c>
      <c r="T116" s="7">
        <f t="shared" si="31"/>
        <v>751.4</v>
      </c>
      <c r="U116" s="4">
        <f t="shared" si="32"/>
        <v>0.3608370193943518</v>
      </c>
      <c r="V116" s="2" t="s">
        <v>41</v>
      </c>
      <c r="W116" s="6">
        <f t="shared" si="33"/>
        <v>752.5032039438544</v>
      </c>
      <c r="X116" s="2">
        <f t="shared" si="34"/>
        <v>0.008086735945822635</v>
      </c>
      <c r="Y116" s="2" t="str">
        <f t="shared" si="35"/>
        <v>Not significant</v>
      </c>
      <c r="Z116" s="2">
        <v>365</v>
      </c>
      <c r="AA116" s="2">
        <f t="shared" si="36"/>
        <v>3.220821917808219</v>
      </c>
      <c r="AB116" s="2">
        <v>323</v>
      </c>
      <c r="AC116" s="2">
        <f t="shared" si="37"/>
        <v>2.3263157894736843</v>
      </c>
      <c r="AD116" s="4">
        <f t="shared" si="38"/>
        <v>0.2777260435880446</v>
      </c>
    </row>
    <row r="117" spans="1:30" ht="11.25">
      <c r="A117" s="1" t="s">
        <v>24</v>
      </c>
      <c r="B117" s="1" t="s">
        <v>68</v>
      </c>
      <c r="C117" s="1" t="str">
        <f t="shared" si="30"/>
        <v>Outer London - Moderate</v>
      </c>
      <c r="D117" s="7">
        <v>931.6</v>
      </c>
      <c r="E117" s="3"/>
      <c r="F117" s="3"/>
      <c r="G117" s="3">
        <v>758</v>
      </c>
      <c r="H117" s="3">
        <v>755</v>
      </c>
      <c r="I117" s="3">
        <v>682</v>
      </c>
      <c r="J117" s="3">
        <v>623</v>
      </c>
      <c r="K117" s="3">
        <v>575</v>
      </c>
      <c r="L117" s="3">
        <v>615</v>
      </c>
      <c r="M117" s="3">
        <v>524</v>
      </c>
      <c r="N117" s="3">
        <v>545</v>
      </c>
      <c r="O117" s="3">
        <v>607</v>
      </c>
      <c r="P117" s="3">
        <v>576</v>
      </c>
      <c r="Q117" s="3">
        <v>520</v>
      </c>
      <c r="R117" s="3">
        <v>649</v>
      </c>
      <c r="S117" s="3">
        <v>622</v>
      </c>
      <c r="T117" s="7">
        <f t="shared" si="31"/>
        <v>594.8</v>
      </c>
      <c r="U117" s="4">
        <f t="shared" si="32"/>
        <v>0.3615285530270503</v>
      </c>
      <c r="V117" s="2" t="s">
        <v>40</v>
      </c>
      <c r="W117" s="6">
        <f t="shared" si="33"/>
        <v>596.3184627374062</v>
      </c>
      <c r="X117" s="2">
        <f t="shared" si="34"/>
        <v>0.019333034519062327</v>
      </c>
      <c r="Y117" s="2" t="str">
        <f t="shared" si="35"/>
        <v>Not significant</v>
      </c>
      <c r="Z117" s="2">
        <v>342</v>
      </c>
      <c r="AA117" s="2">
        <f t="shared" si="36"/>
        <v>2.7239766081871344</v>
      </c>
      <c r="AB117" s="2">
        <v>363</v>
      </c>
      <c r="AC117" s="2">
        <f t="shared" si="37"/>
        <v>1.6385674931129475</v>
      </c>
      <c r="AD117" s="4">
        <f t="shared" si="38"/>
        <v>0.3984649177279647</v>
      </c>
    </row>
    <row r="118" spans="1:30" ht="11.25">
      <c r="A118" s="1" t="s">
        <v>0</v>
      </c>
      <c r="B118" s="1" t="s">
        <v>68</v>
      </c>
      <c r="C118" s="1" t="str">
        <f t="shared" si="30"/>
        <v>Outer London - Low</v>
      </c>
      <c r="D118" s="7">
        <v>2041.6</v>
      </c>
      <c r="E118" s="3"/>
      <c r="F118" s="3"/>
      <c r="G118" s="3">
        <v>1658</v>
      </c>
      <c r="H118" s="3">
        <v>1570</v>
      </c>
      <c r="I118" s="3">
        <v>1356</v>
      </c>
      <c r="J118" s="3">
        <v>1347</v>
      </c>
      <c r="K118" s="3">
        <v>1392</v>
      </c>
      <c r="L118" s="3">
        <v>1222</v>
      </c>
      <c r="M118" s="3">
        <v>1403</v>
      </c>
      <c r="N118" s="3">
        <v>1520</v>
      </c>
      <c r="O118" s="3">
        <v>1382</v>
      </c>
      <c r="P118" s="3">
        <v>1262</v>
      </c>
      <c r="Q118" s="3">
        <v>1228</v>
      </c>
      <c r="R118" s="3">
        <v>1276</v>
      </c>
      <c r="S118" s="3">
        <v>1320</v>
      </c>
      <c r="T118" s="7">
        <f t="shared" si="31"/>
        <v>1293.6</v>
      </c>
      <c r="U118" s="4">
        <f t="shared" si="32"/>
        <v>0.3663793103448276</v>
      </c>
      <c r="V118" s="2" t="s">
        <v>41</v>
      </c>
      <c r="W118" s="6">
        <f t="shared" si="33"/>
        <v>1306.831014947068</v>
      </c>
      <c r="X118" s="2">
        <f t="shared" si="34"/>
        <v>0.6697872736691657</v>
      </c>
      <c r="Y118" s="2" t="str">
        <f t="shared" si="35"/>
        <v>Not significant</v>
      </c>
      <c r="Z118" s="2">
        <v>998</v>
      </c>
      <c r="AA118" s="2">
        <f t="shared" si="36"/>
        <v>2.045691382765531</v>
      </c>
      <c r="AB118" s="2">
        <v>986</v>
      </c>
      <c r="AC118" s="2">
        <f t="shared" si="37"/>
        <v>1.3119675456389452</v>
      </c>
      <c r="AD118" s="4">
        <f t="shared" si="38"/>
        <v>0.3586679023571378</v>
      </c>
    </row>
    <row r="119" spans="1:30" ht="11.25">
      <c r="A119" s="1" t="s">
        <v>17</v>
      </c>
      <c r="B119" s="1" t="s">
        <v>68</v>
      </c>
      <c r="C119" s="1" t="str">
        <f t="shared" si="30"/>
        <v>Outer London - High</v>
      </c>
      <c r="D119" s="7">
        <v>1596.4</v>
      </c>
      <c r="E119" s="3"/>
      <c r="F119" s="3"/>
      <c r="G119" s="3">
        <v>1439</v>
      </c>
      <c r="H119" s="3">
        <v>1257</v>
      </c>
      <c r="I119" s="3">
        <v>1087</v>
      </c>
      <c r="J119" s="3">
        <v>1019</v>
      </c>
      <c r="K119" s="3">
        <v>880</v>
      </c>
      <c r="L119" s="3">
        <v>880</v>
      </c>
      <c r="M119" s="3">
        <v>972</v>
      </c>
      <c r="N119" s="3">
        <v>938</v>
      </c>
      <c r="O119" s="3">
        <v>1064</v>
      </c>
      <c r="P119" s="3">
        <v>998</v>
      </c>
      <c r="Q119" s="3">
        <v>940</v>
      </c>
      <c r="R119" s="3">
        <v>1039</v>
      </c>
      <c r="S119" s="3">
        <v>1013</v>
      </c>
      <c r="T119" s="7">
        <f t="shared" si="31"/>
        <v>1010.8</v>
      </c>
      <c r="U119" s="4">
        <f t="shared" si="32"/>
        <v>0.36682535705337016</v>
      </c>
      <c r="V119" s="2" t="s">
        <v>42</v>
      </c>
      <c r="W119" s="6">
        <f t="shared" si="33"/>
        <v>1021.8578723851389</v>
      </c>
      <c r="X119" s="2">
        <f t="shared" si="34"/>
        <v>0.5983050333634452</v>
      </c>
      <c r="Y119" s="2" t="str">
        <f t="shared" si="35"/>
        <v>Not significant</v>
      </c>
      <c r="Z119" s="2">
        <v>540</v>
      </c>
      <c r="AA119" s="2">
        <f t="shared" si="36"/>
        <v>2.9562962962962964</v>
      </c>
      <c r="AB119" s="2">
        <v>480</v>
      </c>
      <c r="AC119" s="2">
        <f t="shared" si="37"/>
        <v>2.1058333333333334</v>
      </c>
      <c r="AD119" s="4">
        <f t="shared" si="38"/>
        <v>0.28767852668504135</v>
      </c>
    </row>
    <row r="120" spans="1:30" ht="11.25">
      <c r="A120" s="1" t="s">
        <v>71</v>
      </c>
      <c r="B120" s="1" t="s">
        <v>61</v>
      </c>
      <c r="C120" s="1" t="str">
        <f t="shared" si="30"/>
        <v>Inner London - Low</v>
      </c>
      <c r="D120" s="7">
        <v>2793</v>
      </c>
      <c r="E120" s="3"/>
      <c r="F120" s="3"/>
      <c r="G120" s="3">
        <v>2415</v>
      </c>
      <c r="H120" s="3">
        <v>2117</v>
      </c>
      <c r="I120" s="3">
        <v>1762</v>
      </c>
      <c r="J120" s="3">
        <v>1841</v>
      </c>
      <c r="K120" s="3">
        <v>1698</v>
      </c>
      <c r="L120" s="3">
        <v>1604</v>
      </c>
      <c r="M120" s="3">
        <v>1570</v>
      </c>
      <c r="N120" s="3">
        <v>1599</v>
      </c>
      <c r="O120" s="3">
        <v>1638</v>
      </c>
      <c r="P120" s="3">
        <v>1761</v>
      </c>
      <c r="Q120" s="3">
        <v>1732</v>
      </c>
      <c r="R120" s="3">
        <v>1825</v>
      </c>
      <c r="S120" s="3">
        <v>1808</v>
      </c>
      <c r="T120" s="7">
        <f t="shared" si="31"/>
        <v>1752.8</v>
      </c>
      <c r="U120" s="4">
        <f t="shared" si="32"/>
        <v>0.3724310776942356</v>
      </c>
      <c r="V120" s="2" t="s">
        <v>41</v>
      </c>
      <c r="W120" s="6">
        <f t="shared" si="33"/>
        <v>1787.803205695122</v>
      </c>
      <c r="X120" s="2">
        <f t="shared" si="34"/>
        <v>3.4266199015417858</v>
      </c>
      <c r="Y120" s="2" t="str">
        <f t="shared" si="35"/>
        <v>Not significant</v>
      </c>
      <c r="Z120" s="2">
        <v>664</v>
      </c>
      <c r="AA120" s="2">
        <f t="shared" si="36"/>
        <v>4.206325301204819</v>
      </c>
      <c r="AB120" s="2">
        <v>526</v>
      </c>
      <c r="AC120" s="2">
        <f t="shared" si="37"/>
        <v>3.332319391634981</v>
      </c>
      <c r="AD120" s="4">
        <f t="shared" si="38"/>
        <v>0.20778371784975744</v>
      </c>
    </row>
    <row r="121" spans="1:30" ht="11.25">
      <c r="A121" s="1" t="s">
        <v>16</v>
      </c>
      <c r="B121" s="1" t="s">
        <v>61</v>
      </c>
      <c r="C121" s="1" t="str">
        <f t="shared" si="30"/>
        <v>Inner London - Moderate</v>
      </c>
      <c r="D121" s="7">
        <v>2144.2</v>
      </c>
      <c r="E121" s="3"/>
      <c r="F121" s="3"/>
      <c r="G121" s="3">
        <v>1743</v>
      </c>
      <c r="H121" s="3">
        <v>1415</v>
      </c>
      <c r="I121" s="3">
        <v>1335</v>
      </c>
      <c r="J121" s="3">
        <v>1232</v>
      </c>
      <c r="K121" s="3">
        <v>1129</v>
      </c>
      <c r="L121" s="3">
        <v>1187</v>
      </c>
      <c r="M121" s="3">
        <v>1285</v>
      </c>
      <c r="N121" s="3">
        <v>1293</v>
      </c>
      <c r="O121" s="3">
        <v>1307</v>
      </c>
      <c r="P121" s="3">
        <v>1236</v>
      </c>
      <c r="Q121" s="3">
        <v>1347</v>
      </c>
      <c r="R121" s="3">
        <v>1392</v>
      </c>
      <c r="S121" s="3">
        <v>1400</v>
      </c>
      <c r="T121" s="7">
        <f t="shared" si="31"/>
        <v>1336.4</v>
      </c>
      <c r="U121" s="4">
        <f t="shared" si="32"/>
        <v>0.37673724466001296</v>
      </c>
      <c r="V121" s="2" t="s">
        <v>40</v>
      </c>
      <c r="W121" s="6">
        <f t="shared" si="33"/>
        <v>1372.5054184215826</v>
      </c>
      <c r="X121" s="2">
        <f t="shared" si="34"/>
        <v>4.748983945348371</v>
      </c>
      <c r="Y121" s="2" t="str">
        <f t="shared" si="35"/>
        <v>Significant</v>
      </c>
      <c r="Z121" s="2">
        <v>579</v>
      </c>
      <c r="AA121" s="2">
        <f t="shared" si="36"/>
        <v>3.7032815198618305</v>
      </c>
      <c r="AB121" s="2">
        <v>464</v>
      </c>
      <c r="AC121" s="2">
        <f t="shared" si="37"/>
        <v>2.8801724137931037</v>
      </c>
      <c r="AD121" s="4">
        <f t="shared" si="38"/>
        <v>0.22226479452186962</v>
      </c>
    </row>
    <row r="122" spans="1:30" ht="11.25">
      <c r="A122" s="1" t="s">
        <v>2</v>
      </c>
      <c r="B122" s="1" t="s">
        <v>68</v>
      </c>
      <c r="C122" s="1" t="str">
        <f t="shared" si="30"/>
        <v>Outer London - Moderate</v>
      </c>
      <c r="D122" s="7">
        <v>1605.4</v>
      </c>
      <c r="E122" s="3"/>
      <c r="F122" s="3"/>
      <c r="G122" s="3">
        <v>1382</v>
      </c>
      <c r="H122" s="3">
        <v>1213</v>
      </c>
      <c r="I122" s="3">
        <v>1148</v>
      </c>
      <c r="J122" s="3">
        <v>965</v>
      </c>
      <c r="K122" s="3">
        <v>845</v>
      </c>
      <c r="L122" s="3">
        <v>785</v>
      </c>
      <c r="M122" s="3">
        <v>849</v>
      </c>
      <c r="N122" s="3">
        <v>928</v>
      </c>
      <c r="O122" s="3">
        <v>896</v>
      </c>
      <c r="P122" s="3">
        <v>958</v>
      </c>
      <c r="Q122" s="3">
        <v>957</v>
      </c>
      <c r="R122" s="3">
        <v>1067</v>
      </c>
      <c r="S122" s="3">
        <v>1089</v>
      </c>
      <c r="T122" s="7">
        <f t="shared" si="31"/>
        <v>993.4</v>
      </c>
      <c r="U122" s="4">
        <f t="shared" si="32"/>
        <v>0.3812134047589386</v>
      </c>
      <c r="V122" s="2" t="s">
        <v>40</v>
      </c>
      <c r="W122" s="6">
        <f t="shared" si="33"/>
        <v>1027.6187849706225</v>
      </c>
      <c r="X122" s="2">
        <f t="shared" si="34"/>
        <v>5.697274427010295</v>
      </c>
      <c r="Y122" s="2" t="str">
        <f t="shared" si="35"/>
        <v>Significant</v>
      </c>
      <c r="Z122" s="2">
        <v>582</v>
      </c>
      <c r="AA122" s="2">
        <f t="shared" si="36"/>
        <v>2.7584192439862543</v>
      </c>
      <c r="AB122" s="2">
        <v>543</v>
      </c>
      <c r="AC122" s="2">
        <f t="shared" si="37"/>
        <v>1.8294659300184162</v>
      </c>
      <c r="AD122" s="4">
        <f t="shared" si="38"/>
        <v>0.33677016863665243</v>
      </c>
    </row>
    <row r="123" spans="1:30" ht="11.25">
      <c r="A123" s="1" t="s">
        <v>14</v>
      </c>
      <c r="B123" s="1" t="s">
        <v>68</v>
      </c>
      <c r="C123" s="1" t="str">
        <f t="shared" si="30"/>
        <v>Outer London - Low</v>
      </c>
      <c r="D123" s="7">
        <v>1578.6</v>
      </c>
      <c r="E123" s="3"/>
      <c r="F123" s="3"/>
      <c r="G123" s="3">
        <v>1278</v>
      </c>
      <c r="H123" s="3">
        <v>1102</v>
      </c>
      <c r="I123" s="3">
        <v>1056</v>
      </c>
      <c r="J123" s="3">
        <v>997</v>
      </c>
      <c r="K123" s="3">
        <v>932</v>
      </c>
      <c r="L123" s="3">
        <v>930</v>
      </c>
      <c r="M123" s="3">
        <v>879</v>
      </c>
      <c r="N123" s="3">
        <v>975</v>
      </c>
      <c r="O123" s="3">
        <v>995</v>
      </c>
      <c r="P123" s="3">
        <v>898</v>
      </c>
      <c r="Q123" s="3">
        <v>903</v>
      </c>
      <c r="R123" s="3">
        <v>1063</v>
      </c>
      <c r="S123" s="3">
        <v>1006</v>
      </c>
      <c r="T123" s="7">
        <f t="shared" si="31"/>
        <v>973</v>
      </c>
      <c r="U123" s="4">
        <f t="shared" si="32"/>
        <v>0.3836310655010769</v>
      </c>
      <c r="V123" s="2" t="s">
        <v>41</v>
      </c>
      <c r="W123" s="6">
        <f t="shared" si="33"/>
        <v>1010.4640674938487</v>
      </c>
      <c r="X123" s="2">
        <f t="shared" si="34"/>
        <v>6.945107690294956</v>
      </c>
      <c r="Y123" s="2" t="str">
        <f t="shared" si="35"/>
        <v>Significant</v>
      </c>
      <c r="Z123" s="2">
        <v>1026</v>
      </c>
      <c r="AA123" s="2">
        <f t="shared" si="36"/>
        <v>1.53859649122807</v>
      </c>
      <c r="AB123" s="2">
        <v>932</v>
      </c>
      <c r="AC123" s="2">
        <f t="shared" si="37"/>
        <v>1.043991416309013</v>
      </c>
      <c r="AD123" s="4">
        <f t="shared" si="38"/>
        <v>0.3214651000044043</v>
      </c>
    </row>
    <row r="124" spans="1:30" ht="11.25">
      <c r="A124" s="1" t="s">
        <v>6</v>
      </c>
      <c r="B124" s="1" t="s">
        <v>68</v>
      </c>
      <c r="C124" s="1" t="str">
        <f t="shared" si="30"/>
        <v>Outer London - High</v>
      </c>
      <c r="D124" s="7">
        <v>1901.2</v>
      </c>
      <c r="E124" s="3"/>
      <c r="F124" s="3"/>
      <c r="G124" s="3">
        <v>1704</v>
      </c>
      <c r="H124" s="3">
        <v>1411</v>
      </c>
      <c r="I124" s="3">
        <v>1318</v>
      </c>
      <c r="J124" s="3">
        <v>1230</v>
      </c>
      <c r="K124" s="3">
        <v>1148</v>
      </c>
      <c r="L124" s="3">
        <v>1000</v>
      </c>
      <c r="M124" s="3">
        <v>1079</v>
      </c>
      <c r="N124" s="3">
        <v>1053</v>
      </c>
      <c r="O124" s="3">
        <v>984</v>
      </c>
      <c r="P124" s="3">
        <v>1164</v>
      </c>
      <c r="Q124" s="3">
        <v>1150</v>
      </c>
      <c r="R124" s="3">
        <v>1290</v>
      </c>
      <c r="S124" s="3">
        <v>1196</v>
      </c>
      <c r="T124" s="7">
        <f t="shared" si="31"/>
        <v>1156.8</v>
      </c>
      <c r="U124" s="4">
        <f t="shared" si="32"/>
        <v>0.39154218388386286</v>
      </c>
      <c r="V124" s="2" t="s">
        <v>42</v>
      </c>
      <c r="W124" s="6">
        <f t="shared" si="33"/>
        <v>1216.9607786135216</v>
      </c>
      <c r="X124" s="2">
        <f t="shared" si="34"/>
        <v>14.87032017378834</v>
      </c>
      <c r="Y124" s="2" t="str">
        <f t="shared" si="35"/>
        <v>Significant</v>
      </c>
      <c r="Z124" s="2">
        <v>799</v>
      </c>
      <c r="AA124" s="2">
        <f t="shared" si="36"/>
        <v>2.3794743429286607</v>
      </c>
      <c r="AB124" s="2">
        <v>755</v>
      </c>
      <c r="AC124" s="2">
        <f t="shared" si="37"/>
        <v>1.532185430463576</v>
      </c>
      <c r="AD124" s="4">
        <f t="shared" si="38"/>
        <v>0.35608239062676345</v>
      </c>
    </row>
    <row r="125" spans="1:30" ht="11.25">
      <c r="A125" s="1" t="s">
        <v>30</v>
      </c>
      <c r="B125" s="1" t="s">
        <v>68</v>
      </c>
      <c r="C125" s="1" t="str">
        <f t="shared" si="30"/>
        <v>Outer London - Low</v>
      </c>
      <c r="D125" s="7">
        <v>850.8</v>
      </c>
      <c r="E125" s="3"/>
      <c r="F125" s="3"/>
      <c r="G125" s="3">
        <v>727</v>
      </c>
      <c r="H125" s="3">
        <v>624</v>
      </c>
      <c r="I125" s="3">
        <v>549</v>
      </c>
      <c r="J125" s="3">
        <v>479</v>
      </c>
      <c r="K125" s="3">
        <v>489</v>
      </c>
      <c r="L125" s="3">
        <v>467</v>
      </c>
      <c r="M125" s="3">
        <v>445</v>
      </c>
      <c r="N125" s="3">
        <v>475</v>
      </c>
      <c r="O125" s="3">
        <v>518</v>
      </c>
      <c r="P125" s="3">
        <v>473</v>
      </c>
      <c r="Q125" s="3">
        <v>530</v>
      </c>
      <c r="R125" s="3">
        <v>609</v>
      </c>
      <c r="S125" s="3">
        <v>447</v>
      </c>
      <c r="T125" s="7">
        <f t="shared" si="31"/>
        <v>515.4</v>
      </c>
      <c r="U125" s="4">
        <f t="shared" si="32"/>
        <v>0.3942172073342736</v>
      </c>
      <c r="V125" s="2" t="s">
        <v>41</v>
      </c>
      <c r="W125" s="6">
        <f t="shared" si="33"/>
        <v>544.5982697477299</v>
      </c>
      <c r="X125" s="2">
        <f t="shared" si="34"/>
        <v>7.827227918444497</v>
      </c>
      <c r="Y125" s="2" t="str">
        <f t="shared" si="35"/>
        <v>Significant</v>
      </c>
      <c r="Z125" s="2">
        <v>556</v>
      </c>
      <c r="AA125" s="2">
        <f t="shared" si="36"/>
        <v>1.5302158273381294</v>
      </c>
      <c r="AB125" s="2">
        <v>476</v>
      </c>
      <c r="AC125" s="2">
        <f t="shared" si="37"/>
        <v>1.0827731092436974</v>
      </c>
      <c r="AD125" s="4">
        <f t="shared" si="38"/>
        <v>0.292404973272807</v>
      </c>
    </row>
    <row r="126" spans="1:30" ht="11.25">
      <c r="A126" s="1" t="s">
        <v>7</v>
      </c>
      <c r="B126" s="1" t="s">
        <v>68</v>
      </c>
      <c r="C126" s="1" t="str">
        <f t="shared" si="30"/>
        <v>Outer London - Low</v>
      </c>
      <c r="D126" s="7">
        <v>1739.4</v>
      </c>
      <c r="E126" s="3"/>
      <c r="F126" s="3"/>
      <c r="G126" s="3">
        <v>1525</v>
      </c>
      <c r="H126" s="3">
        <v>1449</v>
      </c>
      <c r="I126" s="3">
        <v>1205</v>
      </c>
      <c r="J126" s="3">
        <v>1054</v>
      </c>
      <c r="K126" s="3">
        <v>1030</v>
      </c>
      <c r="L126" s="3">
        <v>854</v>
      </c>
      <c r="M126" s="3">
        <v>1022</v>
      </c>
      <c r="N126" s="3">
        <v>1075</v>
      </c>
      <c r="O126" s="3">
        <v>1109</v>
      </c>
      <c r="P126" s="3">
        <v>1038</v>
      </c>
      <c r="Q126" s="3">
        <v>1012</v>
      </c>
      <c r="R126" s="3">
        <v>1003</v>
      </c>
      <c r="S126" s="3">
        <v>1051</v>
      </c>
      <c r="T126" s="7">
        <f t="shared" si="31"/>
        <v>1042.6</v>
      </c>
      <c r="U126" s="4">
        <f t="shared" si="32"/>
        <v>0.4005979073243648</v>
      </c>
      <c r="V126" s="2" t="s">
        <v>41</v>
      </c>
      <c r="W126" s="6">
        <f t="shared" si="33"/>
        <v>1113.3923723544917</v>
      </c>
      <c r="X126" s="2">
        <f t="shared" si="34"/>
        <v>22.505812452168446</v>
      </c>
      <c r="Y126" s="2" t="str">
        <f t="shared" si="35"/>
        <v>Significant</v>
      </c>
      <c r="Z126" s="2">
        <v>942</v>
      </c>
      <c r="AA126" s="2">
        <f t="shared" si="36"/>
        <v>1.8464968152866243</v>
      </c>
      <c r="AB126" s="2">
        <v>919</v>
      </c>
      <c r="AC126" s="2">
        <f t="shared" si="37"/>
        <v>1.1344940152339498</v>
      </c>
      <c r="AD126" s="4">
        <f t="shared" si="38"/>
        <v>0.38559654918340774</v>
      </c>
    </row>
    <row r="127" spans="1:30" ht="11.25">
      <c r="A127" s="1" t="s">
        <v>5</v>
      </c>
      <c r="B127" s="1" t="s">
        <v>68</v>
      </c>
      <c r="C127" s="1" t="str">
        <f t="shared" si="30"/>
        <v>Outer London - Low</v>
      </c>
      <c r="D127" s="7">
        <v>1879.2</v>
      </c>
      <c r="E127" s="3"/>
      <c r="F127" s="3"/>
      <c r="G127" s="3">
        <v>1482</v>
      </c>
      <c r="H127" s="3">
        <v>1394</v>
      </c>
      <c r="I127" s="3">
        <v>1412</v>
      </c>
      <c r="J127" s="3">
        <v>1213</v>
      </c>
      <c r="K127" s="3">
        <v>1145</v>
      </c>
      <c r="L127" s="3">
        <v>1129</v>
      </c>
      <c r="M127" s="3">
        <v>1142</v>
      </c>
      <c r="N127" s="3">
        <v>1122</v>
      </c>
      <c r="O127" s="3">
        <v>1231</v>
      </c>
      <c r="P127" s="3">
        <v>1140</v>
      </c>
      <c r="Q127" s="3">
        <v>1092</v>
      </c>
      <c r="R127" s="3">
        <v>1114</v>
      </c>
      <c r="S127" s="3">
        <v>1047</v>
      </c>
      <c r="T127" s="7">
        <f t="shared" si="31"/>
        <v>1124.8</v>
      </c>
      <c r="U127" s="4">
        <f t="shared" si="32"/>
        <v>0.40144742443593023</v>
      </c>
      <c r="V127" s="2" t="s">
        <v>41</v>
      </c>
      <c r="W127" s="6">
        <f t="shared" si="33"/>
        <v>1202.8785478490058</v>
      </c>
      <c r="X127" s="2">
        <f t="shared" si="34"/>
        <v>25.340295764318288</v>
      </c>
      <c r="Y127" s="2" t="str">
        <f t="shared" si="35"/>
        <v>Significant</v>
      </c>
      <c r="Z127" s="2">
        <v>832</v>
      </c>
      <c r="AA127" s="2">
        <f t="shared" si="36"/>
        <v>2.2586538461538463</v>
      </c>
      <c r="AB127" s="2">
        <v>716</v>
      </c>
      <c r="AC127" s="2">
        <f t="shared" si="37"/>
        <v>1.570949720670391</v>
      </c>
      <c r="AD127" s="4">
        <f t="shared" si="38"/>
        <v>0.3044752194562765</v>
      </c>
    </row>
    <row r="128" spans="1:30" ht="11.25">
      <c r="A128" s="1" t="s">
        <v>21</v>
      </c>
      <c r="B128" s="1" t="s">
        <v>61</v>
      </c>
      <c r="C128" s="1" t="str">
        <f t="shared" si="30"/>
        <v>Inner London - High</v>
      </c>
      <c r="D128" s="7">
        <v>1782.2</v>
      </c>
      <c r="E128" s="3"/>
      <c r="F128" s="3"/>
      <c r="G128" s="3">
        <v>1617</v>
      </c>
      <c r="H128" s="3">
        <v>1274</v>
      </c>
      <c r="I128" s="3">
        <v>1148</v>
      </c>
      <c r="J128" s="3">
        <v>1188</v>
      </c>
      <c r="K128" s="3">
        <v>1050</v>
      </c>
      <c r="L128" s="3">
        <v>1189</v>
      </c>
      <c r="M128" s="3">
        <v>1108</v>
      </c>
      <c r="N128" s="3">
        <v>1149</v>
      </c>
      <c r="O128" s="3">
        <v>1134</v>
      </c>
      <c r="P128" s="3">
        <v>1053</v>
      </c>
      <c r="Q128" s="3">
        <v>992</v>
      </c>
      <c r="R128" s="3">
        <v>1114</v>
      </c>
      <c r="S128" s="3">
        <v>1018</v>
      </c>
      <c r="T128" s="7">
        <f t="shared" si="31"/>
        <v>1062.2</v>
      </c>
      <c r="U128" s="4">
        <f t="shared" si="32"/>
        <v>0.4039950622825721</v>
      </c>
      <c r="V128" s="2" t="s">
        <v>42</v>
      </c>
      <c r="W128" s="6">
        <f t="shared" si="33"/>
        <v>1140.7887122054588</v>
      </c>
      <c r="X128" s="2">
        <f t="shared" si="34"/>
        <v>27.06980539004522</v>
      </c>
      <c r="Y128" s="2" t="str">
        <f t="shared" si="35"/>
        <v>Significant</v>
      </c>
      <c r="Z128" s="2">
        <v>537</v>
      </c>
      <c r="AA128" s="2">
        <f t="shared" si="36"/>
        <v>3.318808193668529</v>
      </c>
      <c r="AB128" s="2">
        <v>466</v>
      </c>
      <c r="AC128" s="2">
        <f t="shared" si="37"/>
        <v>2.2793991416309014</v>
      </c>
      <c r="AD128" s="4">
        <f t="shared" si="38"/>
        <v>0.31318744301661205</v>
      </c>
    </row>
    <row r="129" spans="1:30" ht="11.25">
      <c r="A129" s="1" t="s">
        <v>12</v>
      </c>
      <c r="B129" s="1" t="s">
        <v>68</v>
      </c>
      <c r="C129" s="1" t="str">
        <f t="shared" si="30"/>
        <v>Outer London - Low</v>
      </c>
      <c r="D129" s="7">
        <v>1307.4</v>
      </c>
      <c r="E129" s="3"/>
      <c r="F129" s="3"/>
      <c r="G129" s="3">
        <v>1122</v>
      </c>
      <c r="H129" s="3">
        <v>1083</v>
      </c>
      <c r="I129" s="3">
        <v>962</v>
      </c>
      <c r="J129" s="3">
        <v>973</v>
      </c>
      <c r="K129" s="3">
        <v>902</v>
      </c>
      <c r="L129" s="3">
        <v>932</v>
      </c>
      <c r="M129" s="3">
        <v>748</v>
      </c>
      <c r="N129" s="3">
        <v>793</v>
      </c>
      <c r="O129" s="3">
        <v>809</v>
      </c>
      <c r="P129" s="3">
        <v>763</v>
      </c>
      <c r="Q129" s="3">
        <v>673</v>
      </c>
      <c r="R129" s="3">
        <v>773</v>
      </c>
      <c r="S129" s="3">
        <v>861</v>
      </c>
      <c r="T129" s="7">
        <f t="shared" si="31"/>
        <v>775.8</v>
      </c>
      <c r="U129" s="4">
        <f t="shared" si="32"/>
        <v>0.40660853602569996</v>
      </c>
      <c r="V129" s="2" t="s">
        <v>41</v>
      </c>
      <c r="W129" s="6">
        <f t="shared" si="33"/>
        <v>836.868568251272</v>
      </c>
      <c r="X129" s="2">
        <f t="shared" si="34"/>
        <v>22.281694938389165</v>
      </c>
      <c r="Y129" s="2" t="str">
        <f t="shared" si="35"/>
        <v>Significant</v>
      </c>
      <c r="Z129" s="2">
        <v>891</v>
      </c>
      <c r="AA129" s="2">
        <f t="shared" si="36"/>
        <v>1.4673400673400674</v>
      </c>
      <c r="AB129" s="2">
        <v>920</v>
      </c>
      <c r="AC129" s="2">
        <f t="shared" si="37"/>
        <v>0.8432608695652174</v>
      </c>
      <c r="AD129" s="4">
        <f t="shared" si="38"/>
        <v>0.42531326695532456</v>
      </c>
    </row>
    <row r="130" spans="1:30" ht="11.25">
      <c r="A130" s="1" t="s">
        <v>11</v>
      </c>
      <c r="B130" s="1" t="s">
        <v>68</v>
      </c>
      <c r="C130" s="1" t="str">
        <f t="shared" si="30"/>
        <v>Outer London - Low</v>
      </c>
      <c r="D130" s="7">
        <v>849.4</v>
      </c>
      <c r="E130" s="3"/>
      <c r="F130" s="3"/>
      <c r="G130" s="3">
        <v>676</v>
      </c>
      <c r="H130" s="3">
        <v>708</v>
      </c>
      <c r="I130" s="3">
        <v>640</v>
      </c>
      <c r="J130" s="3">
        <v>558</v>
      </c>
      <c r="K130" s="3">
        <v>496</v>
      </c>
      <c r="L130" s="3">
        <v>470</v>
      </c>
      <c r="M130" s="3">
        <v>508</v>
      </c>
      <c r="N130" s="3">
        <v>551</v>
      </c>
      <c r="O130" s="3">
        <v>422</v>
      </c>
      <c r="P130" s="3">
        <v>497</v>
      </c>
      <c r="Q130" s="3">
        <v>442</v>
      </c>
      <c r="R130" s="3">
        <v>593</v>
      </c>
      <c r="S130" s="3">
        <v>548</v>
      </c>
      <c r="T130" s="7">
        <f t="shared" si="31"/>
        <v>500.4</v>
      </c>
      <c r="U130" s="4">
        <f t="shared" si="32"/>
        <v>0.41087826701200847</v>
      </c>
      <c r="V130" s="2" t="s">
        <v>41</v>
      </c>
      <c r="W130" s="6">
        <f t="shared" si="33"/>
        <v>543.702127789988</v>
      </c>
      <c r="X130" s="2">
        <f t="shared" si="34"/>
        <v>17.243580402767222</v>
      </c>
      <c r="Y130" s="2" t="str">
        <f t="shared" si="35"/>
        <v>Significant</v>
      </c>
      <c r="Z130" s="2">
        <v>377</v>
      </c>
      <c r="AA130" s="2">
        <f t="shared" si="36"/>
        <v>2.253050397877984</v>
      </c>
      <c r="AB130" s="2">
        <v>354</v>
      </c>
      <c r="AC130" s="2">
        <f t="shared" si="37"/>
        <v>1.4135593220338982</v>
      </c>
      <c r="AD130" s="4">
        <f t="shared" si="38"/>
        <v>0.37260199622465306</v>
      </c>
    </row>
    <row r="131" spans="1:30" ht="11.25">
      <c r="A131" s="1" t="s">
        <v>8</v>
      </c>
      <c r="B131" s="1" t="s">
        <v>68</v>
      </c>
      <c r="C131" s="1" t="str">
        <f t="shared" si="30"/>
        <v>Outer London - Moderate</v>
      </c>
      <c r="D131" s="7">
        <v>1347</v>
      </c>
      <c r="E131" s="3"/>
      <c r="F131" s="3"/>
      <c r="G131" s="3">
        <v>1246</v>
      </c>
      <c r="H131" s="3">
        <v>1062</v>
      </c>
      <c r="I131" s="3">
        <v>941</v>
      </c>
      <c r="J131" s="3">
        <v>906</v>
      </c>
      <c r="K131" s="3">
        <v>954</v>
      </c>
      <c r="L131" s="3">
        <v>921</v>
      </c>
      <c r="M131" s="3">
        <v>872</v>
      </c>
      <c r="N131" s="3">
        <v>852</v>
      </c>
      <c r="O131" s="3">
        <v>928</v>
      </c>
      <c r="P131" s="3">
        <v>771</v>
      </c>
      <c r="Q131" s="3">
        <v>689</v>
      </c>
      <c r="R131" s="3">
        <v>770</v>
      </c>
      <c r="S131" s="3">
        <v>788</v>
      </c>
      <c r="T131" s="7">
        <f t="shared" si="31"/>
        <v>789.2</v>
      </c>
      <c r="U131" s="4">
        <f t="shared" si="32"/>
        <v>0.414105419450631</v>
      </c>
      <c r="V131" s="2" t="s">
        <v>40</v>
      </c>
      <c r="W131" s="6">
        <f t="shared" si="33"/>
        <v>862.2165836274004</v>
      </c>
      <c r="X131" s="2">
        <f t="shared" si="34"/>
        <v>30.916950484688638</v>
      </c>
      <c r="Y131" s="2" t="str">
        <f t="shared" si="35"/>
        <v>Significant</v>
      </c>
      <c r="Z131" s="2">
        <v>677</v>
      </c>
      <c r="AA131" s="2">
        <f t="shared" si="36"/>
        <v>1.9896602658788773</v>
      </c>
      <c r="AB131" s="2">
        <v>670</v>
      </c>
      <c r="AC131" s="2">
        <f t="shared" si="37"/>
        <v>1.1779104477611941</v>
      </c>
      <c r="AD131" s="4">
        <f t="shared" si="38"/>
        <v>0.40798413278817486</v>
      </c>
    </row>
    <row r="132" spans="1:30" ht="11.25">
      <c r="A132" s="1" t="s">
        <v>3</v>
      </c>
      <c r="B132" s="1" t="s">
        <v>68</v>
      </c>
      <c r="C132" s="1" t="str">
        <f t="shared" si="30"/>
        <v>Outer London - Low</v>
      </c>
      <c r="D132" s="7">
        <v>1473.2</v>
      </c>
      <c r="E132" s="3"/>
      <c r="F132" s="3"/>
      <c r="G132" s="3">
        <v>1095</v>
      </c>
      <c r="H132" s="3">
        <v>1135</v>
      </c>
      <c r="I132" s="3">
        <v>1058</v>
      </c>
      <c r="J132" s="3">
        <v>946</v>
      </c>
      <c r="K132" s="3">
        <v>900</v>
      </c>
      <c r="L132" s="3">
        <v>865</v>
      </c>
      <c r="M132" s="3">
        <v>877</v>
      </c>
      <c r="N132" s="3">
        <v>816</v>
      </c>
      <c r="O132" s="3">
        <v>870</v>
      </c>
      <c r="P132" s="3">
        <v>821</v>
      </c>
      <c r="Q132" s="3">
        <v>788</v>
      </c>
      <c r="R132" s="3">
        <v>868</v>
      </c>
      <c r="S132" s="3">
        <v>943</v>
      </c>
      <c r="T132" s="7">
        <f t="shared" si="31"/>
        <v>858</v>
      </c>
      <c r="U132" s="4">
        <f t="shared" si="32"/>
        <v>0.4175943524300842</v>
      </c>
      <c r="V132" s="2" t="s">
        <v>41</v>
      </c>
      <c r="W132" s="6">
        <f t="shared" si="33"/>
        <v>942.9973801038502</v>
      </c>
      <c r="X132" s="2">
        <f t="shared" si="34"/>
        <v>38.306334550594244</v>
      </c>
      <c r="Y132" s="2" t="str">
        <f t="shared" si="35"/>
        <v>Significant</v>
      </c>
      <c r="Z132" s="2">
        <v>798</v>
      </c>
      <c r="AA132" s="2">
        <f t="shared" si="36"/>
        <v>1.8461152882205514</v>
      </c>
      <c r="AB132" s="2">
        <v>746</v>
      </c>
      <c r="AC132" s="2">
        <f t="shared" si="37"/>
        <v>1.1501340482573728</v>
      </c>
      <c r="AD132" s="4">
        <f t="shared" si="38"/>
        <v>0.37699771211689964</v>
      </c>
    </row>
    <row r="133" spans="1:30" ht="11.25">
      <c r="A133" s="1" t="s">
        <v>13</v>
      </c>
      <c r="B133" s="1" t="s">
        <v>68</v>
      </c>
      <c r="C133" s="1" t="str">
        <f t="shared" si="30"/>
        <v>Outer London - Low</v>
      </c>
      <c r="D133" s="7">
        <v>1592.4</v>
      </c>
      <c r="E133" s="3"/>
      <c r="F133" s="3"/>
      <c r="G133" s="3">
        <v>1361</v>
      </c>
      <c r="H133" s="3">
        <v>1320</v>
      </c>
      <c r="I133" s="3">
        <v>1140</v>
      </c>
      <c r="J133" s="3">
        <v>1037</v>
      </c>
      <c r="K133" s="3">
        <v>1030</v>
      </c>
      <c r="L133" s="3">
        <v>960</v>
      </c>
      <c r="M133" s="3">
        <v>971</v>
      </c>
      <c r="N133" s="3">
        <v>1080</v>
      </c>
      <c r="O133" s="3">
        <v>946</v>
      </c>
      <c r="P133" s="3">
        <v>1055</v>
      </c>
      <c r="Q133" s="3">
        <v>700</v>
      </c>
      <c r="R133" s="3">
        <v>944</v>
      </c>
      <c r="S133" s="3">
        <v>969</v>
      </c>
      <c r="T133" s="7">
        <f t="shared" si="31"/>
        <v>922.8</v>
      </c>
      <c r="U133" s="4">
        <f t="shared" si="32"/>
        <v>0.42049736247174085</v>
      </c>
      <c r="V133" s="2" t="s">
        <v>41</v>
      </c>
      <c r="W133" s="6">
        <f t="shared" si="33"/>
        <v>1019.2974667915905</v>
      </c>
      <c r="X133" s="2">
        <f t="shared" si="34"/>
        <v>45.67734837262204</v>
      </c>
      <c r="Y133" s="2" t="str">
        <f t="shared" si="35"/>
        <v>Significant</v>
      </c>
      <c r="Z133" s="2">
        <v>1332</v>
      </c>
      <c r="AA133" s="2">
        <f t="shared" si="36"/>
        <v>1.1954954954954955</v>
      </c>
      <c r="AB133" s="2">
        <v>1265</v>
      </c>
      <c r="AC133" s="2">
        <f t="shared" si="37"/>
        <v>0.7294861660079051</v>
      </c>
      <c r="AD133" s="4">
        <f t="shared" si="38"/>
        <v>0.3898043374010741</v>
      </c>
    </row>
    <row r="134" spans="1:30" ht="11.25">
      <c r="A134" s="1" t="s">
        <v>1</v>
      </c>
      <c r="B134" s="1" t="s">
        <v>68</v>
      </c>
      <c r="C134" s="1" t="str">
        <f t="shared" si="30"/>
        <v>Outer London - Low</v>
      </c>
      <c r="D134" s="7">
        <v>943.8</v>
      </c>
      <c r="E134" s="3"/>
      <c r="F134" s="3"/>
      <c r="G134" s="3">
        <v>764</v>
      </c>
      <c r="H134" s="3">
        <v>732</v>
      </c>
      <c r="I134" s="3">
        <v>666</v>
      </c>
      <c r="J134" s="3">
        <v>711</v>
      </c>
      <c r="K134" s="3">
        <v>581</v>
      </c>
      <c r="L134" s="3">
        <v>632</v>
      </c>
      <c r="M134" s="3">
        <v>632</v>
      </c>
      <c r="N134" s="3">
        <v>589</v>
      </c>
      <c r="O134" s="3">
        <v>570</v>
      </c>
      <c r="P134" s="3">
        <v>531</v>
      </c>
      <c r="Q134" s="3">
        <v>470</v>
      </c>
      <c r="R134" s="3">
        <v>556</v>
      </c>
      <c r="S134" s="3">
        <v>554</v>
      </c>
      <c r="T134" s="7">
        <f t="shared" si="31"/>
        <v>536.2</v>
      </c>
      <c r="U134" s="4">
        <f t="shared" si="32"/>
        <v>0.43187115914388635</v>
      </c>
      <c r="V134" s="2" t="s">
        <v>41</v>
      </c>
      <c r="W134" s="6">
        <f t="shared" si="33"/>
        <v>604.1276997977286</v>
      </c>
      <c r="X134" s="2">
        <f t="shared" si="34"/>
        <v>38.18871739663014</v>
      </c>
      <c r="Y134" s="2" t="str">
        <f t="shared" si="35"/>
        <v>Significant</v>
      </c>
      <c r="Z134" s="2">
        <v>561</v>
      </c>
      <c r="AA134" s="2">
        <f t="shared" si="36"/>
        <v>1.6823529411764706</v>
      </c>
      <c r="AB134" s="2">
        <v>561</v>
      </c>
      <c r="AC134" s="2">
        <f t="shared" si="37"/>
        <v>0.9557932263814618</v>
      </c>
      <c r="AD134" s="4">
        <f t="shared" si="38"/>
        <v>0.43187115914388635</v>
      </c>
    </row>
    <row r="135" spans="1:30" ht="11.25">
      <c r="A135" s="1" t="s">
        <v>4</v>
      </c>
      <c r="B135" s="1" t="s">
        <v>61</v>
      </c>
      <c r="C135" s="1" t="str">
        <f t="shared" si="30"/>
        <v>Inner London - High</v>
      </c>
      <c r="D135" s="7">
        <v>1680.4</v>
      </c>
      <c r="E135" s="3"/>
      <c r="F135" s="3"/>
      <c r="G135" s="3">
        <v>1270</v>
      </c>
      <c r="H135" s="3">
        <v>1174</v>
      </c>
      <c r="I135" s="3">
        <v>1036</v>
      </c>
      <c r="J135" s="3">
        <v>872</v>
      </c>
      <c r="K135" s="3">
        <v>841</v>
      </c>
      <c r="L135" s="3">
        <v>853</v>
      </c>
      <c r="M135" s="3">
        <v>908</v>
      </c>
      <c r="N135" s="3">
        <v>964</v>
      </c>
      <c r="O135" s="3">
        <v>932</v>
      </c>
      <c r="P135" s="3">
        <v>840</v>
      </c>
      <c r="Q135" s="3">
        <v>865</v>
      </c>
      <c r="R135" s="3">
        <v>1037</v>
      </c>
      <c r="S135" s="3">
        <v>1086</v>
      </c>
      <c r="T135" s="7">
        <f t="shared" si="31"/>
        <v>952</v>
      </c>
      <c r="U135" s="4">
        <f t="shared" si="32"/>
        <v>0.43346822185194006</v>
      </c>
      <c r="V135" s="2" t="s">
        <v>42</v>
      </c>
      <c r="W135" s="6">
        <f t="shared" si="33"/>
        <v>1075.6263898496538</v>
      </c>
      <c r="X135" s="2">
        <f t="shared" si="34"/>
        <v>71.04457649739724</v>
      </c>
      <c r="Y135" s="2" t="str">
        <f t="shared" si="35"/>
        <v>Significant</v>
      </c>
      <c r="Z135" s="2">
        <v>387</v>
      </c>
      <c r="AA135" s="2">
        <f t="shared" si="36"/>
        <v>4.3421188630490954</v>
      </c>
      <c r="AB135" s="2">
        <v>289</v>
      </c>
      <c r="AC135" s="2">
        <f t="shared" si="37"/>
        <v>3.2941176470588234</v>
      </c>
      <c r="AD135" s="4">
        <f t="shared" si="38"/>
        <v>0.24135709985017573</v>
      </c>
    </row>
    <row r="136" spans="1:30" ht="11.25">
      <c r="A136" s="1" t="s">
        <v>22</v>
      </c>
      <c r="B136" s="1" t="s">
        <v>68</v>
      </c>
      <c r="C136" s="1" t="str">
        <f t="shared" si="30"/>
        <v>Outer London - Moderate</v>
      </c>
      <c r="D136" s="7">
        <v>833.6</v>
      </c>
      <c r="E136" s="3"/>
      <c r="F136" s="3"/>
      <c r="G136" s="3">
        <v>660</v>
      </c>
      <c r="H136" s="3">
        <v>612</v>
      </c>
      <c r="I136" s="3">
        <v>606</v>
      </c>
      <c r="J136" s="3">
        <v>640</v>
      </c>
      <c r="K136" s="3">
        <v>589</v>
      </c>
      <c r="L136" s="3">
        <v>564</v>
      </c>
      <c r="M136" s="3">
        <v>483</v>
      </c>
      <c r="N136" s="3">
        <v>481</v>
      </c>
      <c r="O136" s="3">
        <v>534</v>
      </c>
      <c r="P136" s="3">
        <v>491</v>
      </c>
      <c r="Q136" s="3">
        <v>485</v>
      </c>
      <c r="R136" s="3">
        <v>420</v>
      </c>
      <c r="S136" s="3">
        <v>372</v>
      </c>
      <c r="T136" s="7">
        <f t="shared" si="31"/>
        <v>460.4</v>
      </c>
      <c r="U136" s="4">
        <f t="shared" si="32"/>
        <v>0.4476967370441459</v>
      </c>
      <c r="V136" s="2" t="s">
        <v>40</v>
      </c>
      <c r="W136" s="6">
        <f t="shared" si="33"/>
        <v>533.5885256954722</v>
      </c>
      <c r="X136" s="2">
        <f t="shared" si="34"/>
        <v>50.19373576760414</v>
      </c>
      <c r="Y136" s="2" t="str">
        <f t="shared" si="35"/>
        <v>Significant</v>
      </c>
      <c r="Z136" s="2">
        <v>437</v>
      </c>
      <c r="AA136" s="2">
        <f t="shared" si="36"/>
        <v>1.9075514874141877</v>
      </c>
      <c r="AB136" s="2">
        <v>380</v>
      </c>
      <c r="AC136" s="2">
        <f t="shared" si="37"/>
        <v>1.211578947368421</v>
      </c>
      <c r="AD136" s="4">
        <f t="shared" si="38"/>
        <v>0.36485124760076776</v>
      </c>
    </row>
    <row r="137" spans="1:30" ht="11.25">
      <c r="A137" s="1" t="s">
        <v>29</v>
      </c>
      <c r="B137" s="1" t="s">
        <v>68</v>
      </c>
      <c r="C137" s="1" t="str">
        <f t="shared" si="30"/>
        <v>Outer London - High</v>
      </c>
      <c r="D137" s="7">
        <v>802</v>
      </c>
      <c r="E137" s="3"/>
      <c r="F137" s="3"/>
      <c r="G137" s="3">
        <v>525</v>
      </c>
      <c r="H137" s="3">
        <v>461</v>
      </c>
      <c r="I137" s="3">
        <v>468</v>
      </c>
      <c r="J137" s="3">
        <v>400</v>
      </c>
      <c r="K137" s="3">
        <v>369</v>
      </c>
      <c r="L137" s="3">
        <v>453</v>
      </c>
      <c r="M137" s="3">
        <v>461</v>
      </c>
      <c r="N137" s="3">
        <v>427</v>
      </c>
      <c r="O137" s="3">
        <v>443</v>
      </c>
      <c r="P137" s="3">
        <v>422</v>
      </c>
      <c r="Q137" s="3">
        <v>470</v>
      </c>
      <c r="R137" s="3">
        <v>474</v>
      </c>
      <c r="S137" s="3">
        <v>382</v>
      </c>
      <c r="T137" s="7">
        <f t="shared" si="31"/>
        <v>438.2</v>
      </c>
      <c r="U137" s="4">
        <f t="shared" si="32"/>
        <v>0.45361596009975064</v>
      </c>
      <c r="V137" s="2" t="s">
        <v>42</v>
      </c>
      <c r="W137" s="6">
        <f t="shared" si="33"/>
        <v>513.3613215064403</v>
      </c>
      <c r="X137" s="2">
        <f t="shared" si="34"/>
        <v>55.02191160425798</v>
      </c>
      <c r="Y137" s="2" t="str">
        <f t="shared" si="35"/>
        <v>Significant</v>
      </c>
      <c r="Z137" s="2">
        <v>623</v>
      </c>
      <c r="AA137" s="2">
        <f t="shared" si="36"/>
        <v>1.2873194221508828</v>
      </c>
      <c r="AB137" s="2">
        <v>560</v>
      </c>
      <c r="AC137" s="2">
        <f t="shared" si="37"/>
        <v>0.7825</v>
      </c>
      <c r="AD137" s="4">
        <f t="shared" si="38"/>
        <v>0.3921477556109726</v>
      </c>
    </row>
    <row r="138" spans="1:23" ht="11.25">
      <c r="A138" s="1" t="s">
        <v>72</v>
      </c>
      <c r="D138" s="7">
        <v>45681.2</v>
      </c>
      <c r="E138" s="5"/>
      <c r="F138" s="3"/>
      <c r="G138" s="3">
        <v>38430</v>
      </c>
      <c r="H138" s="3">
        <v>34555</v>
      </c>
      <c r="I138" s="3">
        <v>31830</v>
      </c>
      <c r="J138" s="3">
        <v>29810</v>
      </c>
      <c r="K138" s="3">
        <v>28361</v>
      </c>
      <c r="L138" s="3">
        <v>28153</v>
      </c>
      <c r="M138" s="3">
        <v>27979</v>
      </c>
      <c r="N138" s="3">
        <v>28889</v>
      </c>
      <c r="O138" s="3">
        <v>29257</v>
      </c>
      <c r="P138" s="3">
        <v>28780</v>
      </c>
      <c r="Q138" s="3">
        <v>27199</v>
      </c>
      <c r="R138" s="3">
        <v>30785</v>
      </c>
      <c r="S138" s="3">
        <v>30182</v>
      </c>
      <c r="T138" s="7">
        <f t="shared" si="31"/>
        <v>29240.6</v>
      </c>
      <c r="U138" s="4">
        <f t="shared" si="32"/>
        <v>0.3598986016129173</v>
      </c>
      <c r="W138" s="6"/>
    </row>
    <row r="139" spans="1:19" ht="11.25">
      <c r="A139" s="1" t="s">
        <v>37</v>
      </c>
      <c r="F139" s="4" t="e">
        <f aca="true" t="shared" si="39" ref="F139:S139">(E138-F138)/E138</f>
        <v>#DIV/0!</v>
      </c>
      <c r="G139" s="4" t="e">
        <f t="shared" si="39"/>
        <v>#DIV/0!</v>
      </c>
      <c r="H139" s="4">
        <f t="shared" si="39"/>
        <v>0.10083268279989592</v>
      </c>
      <c r="I139" s="4">
        <f t="shared" si="39"/>
        <v>0.07885978874258429</v>
      </c>
      <c r="J139" s="4">
        <f t="shared" si="39"/>
        <v>0.06346214263273642</v>
      </c>
      <c r="K139" s="4">
        <f t="shared" si="39"/>
        <v>0.04860784971486078</v>
      </c>
      <c r="L139" s="4">
        <f t="shared" si="39"/>
        <v>0.007334015020626917</v>
      </c>
      <c r="M139" s="4">
        <f t="shared" si="39"/>
        <v>0.006180513621994103</v>
      </c>
      <c r="N139" s="4">
        <f>(L138-N138)/L138</f>
        <v>-0.02614286221717046</v>
      </c>
      <c r="O139" s="4">
        <f>(N138-O138)/N138</f>
        <v>-0.012738412544567135</v>
      </c>
      <c r="P139" s="4">
        <f>(O138-P138)/O138</f>
        <v>0.016303790545852275</v>
      </c>
      <c r="Q139" s="4">
        <f>(P138-Q138)/P138</f>
        <v>0.05493398193189715</v>
      </c>
      <c r="R139" s="4">
        <f>(Q138-R138)/Q138</f>
        <v>-0.13184308246626714</v>
      </c>
      <c r="S139" s="4">
        <f t="shared" si="39"/>
        <v>0.019587461426019165</v>
      </c>
    </row>
    <row r="140" spans="1:25" ht="11.25">
      <c r="A140" s="1" t="s">
        <v>41</v>
      </c>
      <c r="D140" s="2">
        <f>SUMIF($V$105:$V$137,$A140,D$105:D$137)</f>
        <v>18700</v>
      </c>
      <c r="F140" s="4"/>
      <c r="G140" s="2">
        <f aca="true" t="shared" si="40" ref="G140:S142">SUMIF($V$105:$V$137,$A140,G$105:G$137)</f>
        <v>15273</v>
      </c>
      <c r="H140" s="2">
        <f t="shared" si="40"/>
        <v>14318</v>
      </c>
      <c r="I140" s="2">
        <f t="shared" si="40"/>
        <v>13046</v>
      </c>
      <c r="J140" s="2">
        <f t="shared" si="40"/>
        <v>12358</v>
      </c>
      <c r="K140" s="2">
        <f t="shared" si="40"/>
        <v>11770</v>
      </c>
      <c r="L140" s="2">
        <f t="shared" si="40"/>
        <v>11273</v>
      </c>
      <c r="M140" s="2">
        <f t="shared" si="40"/>
        <v>11305</v>
      </c>
      <c r="N140" s="2">
        <f t="shared" si="40"/>
        <v>11767</v>
      </c>
      <c r="O140" s="2">
        <f t="shared" si="40"/>
        <v>11701</v>
      </c>
      <c r="P140" s="2">
        <f t="shared" si="40"/>
        <v>11394</v>
      </c>
      <c r="Q140" s="2">
        <f t="shared" si="40"/>
        <v>10640</v>
      </c>
      <c r="R140" s="2">
        <f t="shared" si="40"/>
        <v>11804</v>
      </c>
      <c r="S140" s="2">
        <f t="shared" si="40"/>
        <v>11644</v>
      </c>
      <c r="T140" s="7">
        <f>AVERAGE(O140:S140)</f>
        <v>11436.6</v>
      </c>
      <c r="U140" s="4">
        <f>(D140-T140)/D140</f>
        <v>0.38841711229946524</v>
      </c>
      <c r="V140" s="2" t="s">
        <v>41</v>
      </c>
      <c r="W140" s="6">
        <f>D140*(1-$U$138)</f>
        <v>11969.896149838447</v>
      </c>
      <c r="X140" s="2">
        <f>((T140-W140)^2)/W140*5</f>
        <v>118.80002126683003</v>
      </c>
      <c r="Y140" s="2" t="str">
        <f>IF(X140&gt;3.84,"Significant","Not significant")</f>
        <v>Significant</v>
      </c>
    </row>
    <row r="141" spans="1:25" ht="11.25">
      <c r="A141" s="1" t="s">
        <v>40</v>
      </c>
      <c r="D141" s="2">
        <f>SUMIF($V$105:$V$137,$A141,D$105:D$137)</f>
        <v>11726.000000000002</v>
      </c>
      <c r="F141" s="4"/>
      <c r="G141" s="2">
        <f t="shared" si="40"/>
        <v>9880</v>
      </c>
      <c r="H141" s="2">
        <f t="shared" si="40"/>
        <v>8856</v>
      </c>
      <c r="I141" s="2">
        <f t="shared" si="40"/>
        <v>8125</v>
      </c>
      <c r="J141" s="2">
        <f t="shared" si="40"/>
        <v>7413</v>
      </c>
      <c r="K141" s="2">
        <f t="shared" si="40"/>
        <v>7097</v>
      </c>
      <c r="L141" s="2">
        <f t="shared" si="40"/>
        <v>6996</v>
      </c>
      <c r="M141" s="2">
        <f t="shared" si="40"/>
        <v>6910</v>
      </c>
      <c r="N141" s="2">
        <f t="shared" si="40"/>
        <v>7209</v>
      </c>
      <c r="O141" s="2">
        <f t="shared" si="40"/>
        <v>7561</v>
      </c>
      <c r="P141" s="2">
        <f t="shared" si="40"/>
        <v>7309</v>
      </c>
      <c r="Q141" s="2">
        <f t="shared" si="40"/>
        <v>6990</v>
      </c>
      <c r="R141" s="2">
        <f t="shared" si="40"/>
        <v>7801</v>
      </c>
      <c r="S141" s="2">
        <f t="shared" si="40"/>
        <v>7619</v>
      </c>
      <c r="T141" s="7">
        <f>AVERAGE(O141:S141)</f>
        <v>7456</v>
      </c>
      <c r="U141" s="4">
        <f>(D141-T141)/D141</f>
        <v>0.36414804707487647</v>
      </c>
      <c r="V141" s="2" t="s">
        <v>40</v>
      </c>
      <c r="W141" s="6">
        <f>D141*(1-$U$138)</f>
        <v>7505.828997486933</v>
      </c>
      <c r="X141" s="2">
        <f>((T141-W141)^2)/W141*5</f>
        <v>1.6540005050635351</v>
      </c>
      <c r="Y141" s="2" t="str">
        <f>IF(X141&gt;3.84,"Significant","Not significant")</f>
        <v>Not significant</v>
      </c>
    </row>
    <row r="142" spans="1:25" ht="11.25">
      <c r="A142" s="1" t="s">
        <v>42</v>
      </c>
      <c r="D142" s="2">
        <f>SUMIF($V$105:$V$137,$A142,D$105:D$137)</f>
        <v>15255.2</v>
      </c>
      <c r="F142" s="4"/>
      <c r="G142" s="2">
        <f t="shared" si="40"/>
        <v>13277</v>
      </c>
      <c r="H142" s="2">
        <f t="shared" si="40"/>
        <v>11381</v>
      </c>
      <c r="I142" s="2">
        <f t="shared" si="40"/>
        <v>10659</v>
      </c>
      <c r="J142" s="2">
        <f t="shared" si="40"/>
        <v>10039</v>
      </c>
      <c r="K142" s="2">
        <f t="shared" si="40"/>
        <v>9494</v>
      </c>
      <c r="L142" s="2">
        <f t="shared" si="40"/>
        <v>9884</v>
      </c>
      <c r="M142" s="2">
        <f t="shared" si="40"/>
        <v>9764</v>
      </c>
      <c r="N142" s="2">
        <f t="shared" si="40"/>
        <v>9913</v>
      </c>
      <c r="O142" s="2">
        <f t="shared" si="40"/>
        <v>9995</v>
      </c>
      <c r="P142" s="2">
        <f t="shared" si="40"/>
        <v>10077</v>
      </c>
      <c r="Q142" s="2">
        <f t="shared" si="40"/>
        <v>9569</v>
      </c>
      <c r="R142" s="2">
        <f t="shared" si="40"/>
        <v>11180</v>
      </c>
      <c r="S142" s="2">
        <f t="shared" si="40"/>
        <v>10919</v>
      </c>
      <c r="T142" s="7">
        <f>AVERAGE(O142:S142)</f>
        <v>10348</v>
      </c>
      <c r="U142" s="4">
        <f>(D142-T142)/D142</f>
        <v>0.321673921023651</v>
      </c>
      <c r="V142" s="2" t="s">
        <v>42</v>
      </c>
      <c r="W142" s="6">
        <f>D142*(1-$U$138)</f>
        <v>9764.874852674624</v>
      </c>
      <c r="X142" s="2">
        <f>((T142-W142)^2)/W142*5</f>
        <v>174.11126234255067</v>
      </c>
      <c r="Y142" s="2" t="str">
        <f>IF(X142&gt;3.84,"Significant","Not significant")</f>
        <v>Significant</v>
      </c>
    </row>
    <row r="143" spans="6:23" ht="11.25">
      <c r="F143" s="4"/>
      <c r="U143" s="4"/>
      <c r="W143" s="6"/>
    </row>
    <row r="144" spans="1:23" ht="11.25">
      <c r="A144" s="1" t="s">
        <v>69</v>
      </c>
      <c r="D144" s="2">
        <f>SUM(D145:D147)</f>
        <v>13866.6</v>
      </c>
      <c r="F144" s="4"/>
      <c r="G144" s="2">
        <f aca="true" t="shared" si="41" ref="G144:S144">SUM(G145:G147)</f>
        <v>11542</v>
      </c>
      <c r="H144" s="2">
        <f t="shared" si="41"/>
        <v>10024</v>
      </c>
      <c r="I144" s="2">
        <f t="shared" si="41"/>
        <v>9366</v>
      </c>
      <c r="J144" s="2">
        <f t="shared" si="41"/>
        <v>8864</v>
      </c>
      <c r="K144" s="2">
        <f t="shared" si="41"/>
        <v>8466</v>
      </c>
      <c r="L144" s="2">
        <f t="shared" si="41"/>
        <v>8803</v>
      </c>
      <c r="M144" s="2">
        <f t="shared" si="41"/>
        <v>8604</v>
      </c>
      <c r="N144" s="2">
        <f>SUM(N145:N147)</f>
        <v>8878</v>
      </c>
      <c r="O144" s="2">
        <f>SUM(O145:O147)</f>
        <v>9024</v>
      </c>
      <c r="P144" s="2">
        <f>SUM(P145:P147)</f>
        <v>9101</v>
      </c>
      <c r="Q144" s="2">
        <f>SUM(Q145:Q147)</f>
        <v>8776</v>
      </c>
      <c r="R144" s="2">
        <f>SUM(R145:R147)</f>
        <v>9757</v>
      </c>
      <c r="S144" s="2">
        <f t="shared" si="41"/>
        <v>9597</v>
      </c>
      <c r="T144" s="7">
        <f>AVERAGE(O144:S144)</f>
        <v>9251</v>
      </c>
      <c r="U144" s="4">
        <f>(D144-T144)/D144</f>
        <v>0.3328573695065842</v>
      </c>
      <c r="W144" s="6"/>
    </row>
    <row r="145" spans="1:25" ht="11.25">
      <c r="A145" s="1" t="s">
        <v>62</v>
      </c>
      <c r="D145" s="2">
        <f>SUMIF($C$105:$C$137,$A145,D$105:D$137)</f>
        <v>4444.2</v>
      </c>
      <c r="F145" s="4"/>
      <c r="G145" s="2">
        <f aca="true" t="shared" si="42" ref="G145:S147">SUMIF($C$105:$C$137,$A145,G$105:G$137)</f>
        <v>3585</v>
      </c>
      <c r="H145" s="2">
        <f t="shared" si="42"/>
        <v>3201</v>
      </c>
      <c r="I145" s="2">
        <f t="shared" si="42"/>
        <v>3002</v>
      </c>
      <c r="J145" s="2">
        <f t="shared" si="42"/>
        <v>3043</v>
      </c>
      <c r="K145" s="2">
        <f t="shared" si="42"/>
        <v>2873</v>
      </c>
      <c r="L145" s="2">
        <f t="shared" si="42"/>
        <v>2812</v>
      </c>
      <c r="M145" s="2">
        <f t="shared" si="42"/>
        <v>2678</v>
      </c>
      <c r="N145" s="2">
        <f t="shared" si="42"/>
        <v>2771</v>
      </c>
      <c r="O145" s="2">
        <f t="shared" si="42"/>
        <v>2849</v>
      </c>
      <c r="P145" s="2">
        <f t="shared" si="42"/>
        <v>2916</v>
      </c>
      <c r="Q145" s="2">
        <f t="shared" si="42"/>
        <v>2802</v>
      </c>
      <c r="R145" s="2">
        <f t="shared" si="42"/>
        <v>3005</v>
      </c>
      <c r="S145" s="2">
        <f t="shared" si="42"/>
        <v>2898</v>
      </c>
      <c r="T145" s="7">
        <f>AVERAGE(O145:S145)</f>
        <v>2894</v>
      </c>
      <c r="U145" s="4">
        <f>(D145-T145)/D145</f>
        <v>0.3488141847801629</v>
      </c>
      <c r="V145" s="2" t="s">
        <v>41</v>
      </c>
      <c r="W145" s="6">
        <f>D145*(1-$U$144)</f>
        <v>2964.9152784388384</v>
      </c>
      <c r="X145" s="2">
        <f>((T145-W145)^2)/W145*5</f>
        <v>8.480810147644359</v>
      </c>
      <c r="Y145" s="2" t="str">
        <f>IF(X145&gt;3.84,"Significant","Not significant")</f>
        <v>Significant</v>
      </c>
    </row>
    <row r="146" spans="1:25" ht="11.25">
      <c r="A146" s="1" t="s">
        <v>63</v>
      </c>
      <c r="D146" s="2">
        <f>SUMIF($C$105:$C$137,$A146,D$105:D$137)</f>
        <v>2144.2</v>
      </c>
      <c r="F146" s="4"/>
      <c r="G146" s="2">
        <f t="shared" si="42"/>
        <v>1743</v>
      </c>
      <c r="H146" s="2">
        <f t="shared" si="42"/>
        <v>1415</v>
      </c>
      <c r="I146" s="2">
        <f t="shared" si="42"/>
        <v>1335</v>
      </c>
      <c r="J146" s="2">
        <f t="shared" si="42"/>
        <v>1232</v>
      </c>
      <c r="K146" s="2">
        <f t="shared" si="42"/>
        <v>1129</v>
      </c>
      <c r="L146" s="2">
        <f t="shared" si="42"/>
        <v>1187</v>
      </c>
      <c r="M146" s="2">
        <f t="shared" si="42"/>
        <v>1285</v>
      </c>
      <c r="N146" s="2">
        <f t="shared" si="42"/>
        <v>1293</v>
      </c>
      <c r="O146" s="2">
        <f t="shared" si="42"/>
        <v>1307</v>
      </c>
      <c r="P146" s="2">
        <f t="shared" si="42"/>
        <v>1236</v>
      </c>
      <c r="Q146" s="2">
        <f t="shared" si="42"/>
        <v>1347</v>
      </c>
      <c r="R146" s="2">
        <f t="shared" si="42"/>
        <v>1392</v>
      </c>
      <c r="S146" s="2">
        <f t="shared" si="42"/>
        <v>1400</v>
      </c>
      <c r="T146" s="7">
        <f>AVERAGE(O146:S146)</f>
        <v>1336.4</v>
      </c>
      <c r="U146" s="4">
        <f>(D146-T146)/D146</f>
        <v>0.37673724466001296</v>
      </c>
      <c r="V146" s="2" t="s">
        <v>40</v>
      </c>
      <c r="W146" s="6">
        <f>D146*(1-$U$144)</f>
        <v>1430.4872283039822</v>
      </c>
      <c r="X146" s="2">
        <f>((T146-W146)^2)/W146*5</f>
        <v>30.94192787873144</v>
      </c>
      <c r="Y146" s="2" t="str">
        <f>IF(X146&gt;3.84,"Significant","Not significant")</f>
        <v>Significant</v>
      </c>
    </row>
    <row r="147" spans="1:25" ht="11.25">
      <c r="A147" s="1" t="s">
        <v>64</v>
      </c>
      <c r="D147" s="2">
        <f>SUMIF($C$105:$C$137,$A147,D$105:D$137)</f>
        <v>7278.200000000001</v>
      </c>
      <c r="F147" s="4"/>
      <c r="G147" s="2">
        <f t="shared" si="42"/>
        <v>6214</v>
      </c>
      <c r="H147" s="2">
        <f t="shared" si="42"/>
        <v>5408</v>
      </c>
      <c r="I147" s="2">
        <f t="shared" si="42"/>
        <v>5029</v>
      </c>
      <c r="J147" s="2">
        <f t="shared" si="42"/>
        <v>4589</v>
      </c>
      <c r="K147" s="2">
        <f t="shared" si="42"/>
        <v>4464</v>
      </c>
      <c r="L147" s="2">
        <f t="shared" si="42"/>
        <v>4804</v>
      </c>
      <c r="M147" s="2">
        <f t="shared" si="42"/>
        <v>4641</v>
      </c>
      <c r="N147" s="2">
        <f t="shared" si="42"/>
        <v>4814</v>
      </c>
      <c r="O147" s="2">
        <f t="shared" si="42"/>
        <v>4868</v>
      </c>
      <c r="P147" s="2">
        <f t="shared" si="42"/>
        <v>4949</v>
      </c>
      <c r="Q147" s="2">
        <f t="shared" si="42"/>
        <v>4627</v>
      </c>
      <c r="R147" s="2">
        <f t="shared" si="42"/>
        <v>5360</v>
      </c>
      <c r="S147" s="2">
        <f t="shared" si="42"/>
        <v>5299</v>
      </c>
      <c r="T147" s="7">
        <f>AVERAGE(O147:S147)</f>
        <v>5020.6</v>
      </c>
      <c r="U147" s="4">
        <f>(D147-T147)/D147</f>
        <v>0.3101865845950922</v>
      </c>
      <c r="V147" s="2" t="s">
        <v>42</v>
      </c>
      <c r="W147" s="6">
        <f>D147*(1-$U$144)</f>
        <v>4855.59749325718</v>
      </c>
      <c r="X147" s="2">
        <f>((T147-W147)^2)/W147*5</f>
        <v>28.035506721080367</v>
      </c>
      <c r="Y147" s="2" t="str">
        <f>IF(X147&gt;3.84,"Significant","Not significant")</f>
        <v>Significant</v>
      </c>
    </row>
    <row r="148" spans="6:23" ht="11.25">
      <c r="F148" s="4"/>
      <c r="U148" s="4"/>
      <c r="W148" s="6"/>
    </row>
    <row r="149" spans="1:23" ht="11.25">
      <c r="A149" s="1" t="s">
        <v>70</v>
      </c>
      <c r="D149" s="2">
        <f>SUM(D150:D152)</f>
        <v>31814.6</v>
      </c>
      <c r="F149" s="4"/>
      <c r="G149" s="2">
        <f aca="true" t="shared" si="43" ref="G149:S149">SUM(G150:G152)</f>
        <v>26888</v>
      </c>
      <c r="H149" s="2">
        <f t="shared" si="43"/>
        <v>24531</v>
      </c>
      <c r="I149" s="2">
        <f t="shared" si="43"/>
        <v>22464</v>
      </c>
      <c r="J149" s="2">
        <f t="shared" si="43"/>
        <v>20946</v>
      </c>
      <c r="K149" s="2">
        <f t="shared" si="43"/>
        <v>19895</v>
      </c>
      <c r="L149" s="2">
        <f t="shared" si="43"/>
        <v>19350</v>
      </c>
      <c r="M149" s="2">
        <f t="shared" si="43"/>
        <v>19375</v>
      </c>
      <c r="N149" s="2">
        <f>SUM(N150:N152)</f>
        <v>20011</v>
      </c>
      <c r="O149" s="2">
        <f>SUM(O150:O152)</f>
        <v>20233</v>
      </c>
      <c r="P149" s="2">
        <f>SUM(P150:P152)</f>
        <v>19679</v>
      </c>
      <c r="Q149" s="2">
        <f>SUM(Q150:Q152)</f>
        <v>18423</v>
      </c>
      <c r="R149" s="2">
        <f>SUM(R150:R152)</f>
        <v>21028</v>
      </c>
      <c r="S149" s="2">
        <f t="shared" si="43"/>
        <v>20585</v>
      </c>
      <c r="T149" s="7">
        <f>AVERAGE(O149:S149)</f>
        <v>19989.6</v>
      </c>
      <c r="U149" s="4">
        <f>(D149-T149)/D149</f>
        <v>0.37168469822031397</v>
      </c>
      <c r="W149" s="6"/>
    </row>
    <row r="150" spans="1:25" ht="11.25">
      <c r="A150" s="1" t="s">
        <v>65</v>
      </c>
      <c r="D150" s="2">
        <f>SUMIF($C$105:$C$137,$A150,D$105:D$137)</f>
        <v>14255.8</v>
      </c>
      <c r="F150" s="4"/>
      <c r="G150" s="2">
        <f aca="true" t="shared" si="44" ref="G150:S152">SUMIF($C$105:$C$137,$A150,G$105:G$137)</f>
        <v>11688</v>
      </c>
      <c r="H150" s="2">
        <f t="shared" si="44"/>
        <v>11117</v>
      </c>
      <c r="I150" s="2">
        <f t="shared" si="44"/>
        <v>10044</v>
      </c>
      <c r="J150" s="2">
        <f t="shared" si="44"/>
        <v>9315</v>
      </c>
      <c r="K150" s="2">
        <f t="shared" si="44"/>
        <v>8897</v>
      </c>
      <c r="L150" s="2">
        <f t="shared" si="44"/>
        <v>8461</v>
      </c>
      <c r="M150" s="2">
        <f t="shared" si="44"/>
        <v>8627</v>
      </c>
      <c r="N150" s="2">
        <f t="shared" si="44"/>
        <v>8996</v>
      </c>
      <c r="O150" s="2">
        <f t="shared" si="44"/>
        <v>8852</v>
      </c>
      <c r="P150" s="2">
        <f t="shared" si="44"/>
        <v>8478</v>
      </c>
      <c r="Q150" s="2">
        <f t="shared" si="44"/>
        <v>7838</v>
      </c>
      <c r="R150" s="2">
        <f t="shared" si="44"/>
        <v>8799</v>
      </c>
      <c r="S150" s="2">
        <f t="shared" si="44"/>
        <v>8746</v>
      </c>
      <c r="T150" s="7">
        <f>AVERAGE(O150:S150)</f>
        <v>8542.6</v>
      </c>
      <c r="U150" s="4">
        <f>(D150-T150)/D150</f>
        <v>0.4007631981368986</v>
      </c>
      <c r="V150" s="2" t="s">
        <v>41</v>
      </c>
      <c r="W150" s="6">
        <f>D150*(1-$U$149)</f>
        <v>8957.137279110848</v>
      </c>
      <c r="X150" s="2">
        <f>((T150-W150)^2)/W150*5</f>
        <v>95.9241498806653</v>
      </c>
      <c r="Y150" s="2" t="str">
        <f>IF(X150&gt;3.84,"Significant","Not significant")</f>
        <v>Significant</v>
      </c>
    </row>
    <row r="151" spans="1:25" ht="11.25">
      <c r="A151" s="1" t="s">
        <v>66</v>
      </c>
      <c r="D151" s="2">
        <f>SUMIF($C$105:$C$137,$A151,D$105:D$137)</f>
        <v>9581.800000000001</v>
      </c>
      <c r="F151" s="4"/>
      <c r="G151" s="2">
        <f t="shared" si="44"/>
        <v>8137</v>
      </c>
      <c r="H151" s="2">
        <f t="shared" si="44"/>
        <v>7441</v>
      </c>
      <c r="I151" s="2">
        <f t="shared" si="44"/>
        <v>6790</v>
      </c>
      <c r="J151" s="2">
        <f t="shared" si="44"/>
        <v>6181</v>
      </c>
      <c r="K151" s="2">
        <f t="shared" si="44"/>
        <v>5968</v>
      </c>
      <c r="L151" s="2">
        <f t="shared" si="44"/>
        <v>5809</v>
      </c>
      <c r="M151" s="2">
        <f t="shared" si="44"/>
        <v>5625</v>
      </c>
      <c r="N151" s="2">
        <f t="shared" si="44"/>
        <v>5916</v>
      </c>
      <c r="O151" s="2">
        <f t="shared" si="44"/>
        <v>6254</v>
      </c>
      <c r="P151" s="2">
        <f t="shared" si="44"/>
        <v>6073</v>
      </c>
      <c r="Q151" s="2">
        <f t="shared" si="44"/>
        <v>5643</v>
      </c>
      <c r="R151" s="2">
        <f t="shared" si="44"/>
        <v>6409</v>
      </c>
      <c r="S151" s="2">
        <f t="shared" si="44"/>
        <v>6219</v>
      </c>
      <c r="T151" s="7">
        <f>AVERAGE(O151:S151)</f>
        <v>6119.6</v>
      </c>
      <c r="U151" s="4">
        <f>(D151-T151)/D151</f>
        <v>0.36133085641528734</v>
      </c>
      <c r="V151" s="2" t="s">
        <v>40</v>
      </c>
      <c r="W151" s="6">
        <f>D151*(1-$U$149)</f>
        <v>6020.391558592597</v>
      </c>
      <c r="X151" s="2">
        <f>((T151-W151)^2)/W151*5</f>
        <v>8.17414843428145</v>
      </c>
      <c r="Y151" s="2" t="str">
        <f>IF(X151&gt;3.84,"Significant","Not significant")</f>
        <v>Significant</v>
      </c>
    </row>
    <row r="152" spans="1:25" ht="11.25">
      <c r="A152" s="1" t="s">
        <v>67</v>
      </c>
      <c r="D152" s="2">
        <f>SUMIF($C$105:$C$137,$A152,D$105:D$137)</f>
        <v>7977</v>
      </c>
      <c r="F152" s="4"/>
      <c r="G152" s="2">
        <f t="shared" si="44"/>
        <v>7063</v>
      </c>
      <c r="H152" s="2">
        <f t="shared" si="44"/>
        <v>5973</v>
      </c>
      <c r="I152" s="2">
        <f t="shared" si="44"/>
        <v>5630</v>
      </c>
      <c r="J152" s="2">
        <f t="shared" si="44"/>
        <v>5450</v>
      </c>
      <c r="K152" s="2">
        <f t="shared" si="44"/>
        <v>5030</v>
      </c>
      <c r="L152" s="2">
        <f t="shared" si="44"/>
        <v>5080</v>
      </c>
      <c r="M152" s="2">
        <f t="shared" si="44"/>
        <v>5123</v>
      </c>
      <c r="N152" s="2">
        <f t="shared" si="44"/>
        <v>5099</v>
      </c>
      <c r="O152" s="2">
        <f t="shared" si="44"/>
        <v>5127</v>
      </c>
      <c r="P152" s="2">
        <f t="shared" si="44"/>
        <v>5128</v>
      </c>
      <c r="Q152" s="2">
        <f t="shared" si="44"/>
        <v>4942</v>
      </c>
      <c r="R152" s="2">
        <f t="shared" si="44"/>
        <v>5820</v>
      </c>
      <c r="S152" s="2">
        <f t="shared" si="44"/>
        <v>5620</v>
      </c>
      <c r="T152" s="7">
        <f>AVERAGE(O152:S152)</f>
        <v>5327.4</v>
      </c>
      <c r="U152" s="4">
        <f>(D152-T152)/D152</f>
        <v>0.33215494546822116</v>
      </c>
      <c r="V152" s="2" t="s">
        <v>42</v>
      </c>
      <c r="W152" s="6">
        <f>D152*(1-$U$149)</f>
        <v>5012.0711622965555</v>
      </c>
      <c r="X152" s="2">
        <f>((T152-W152)^2)/W152*5</f>
        <v>99.19280140651941</v>
      </c>
      <c r="Y152" s="2" t="str">
        <f>IF(X152&gt;3.84,"Significant","Not significant")</f>
        <v>Significant</v>
      </c>
    </row>
    <row r="154" spans="7:10" ht="11.25">
      <c r="G154" s="1" t="s">
        <v>50</v>
      </c>
      <c r="H154" s="2" t="s">
        <v>51</v>
      </c>
      <c r="I154" s="2" t="s">
        <v>52</v>
      </c>
      <c r="J154" s="2" t="s">
        <v>53</v>
      </c>
    </row>
    <row r="155" spans="7:10" ht="11.25">
      <c r="G155" s="1" t="s">
        <v>41</v>
      </c>
      <c r="H155" s="4">
        <f>U89</f>
        <v>0.414448669201521</v>
      </c>
      <c r="I155" s="4">
        <f>U38</f>
        <v>0.6442476580796253</v>
      </c>
      <c r="J155" s="4">
        <f>U140</f>
        <v>0.38841711229946524</v>
      </c>
    </row>
    <row r="156" spans="7:10" ht="11.25">
      <c r="G156" s="1" t="s">
        <v>40</v>
      </c>
      <c r="H156" s="4">
        <f>U90</f>
        <v>0.48615384615384616</v>
      </c>
      <c r="I156" s="4">
        <f>U39</f>
        <v>0.6451908746990715</v>
      </c>
      <c r="J156" s="4">
        <f>U141</f>
        <v>0.36414804707487647</v>
      </c>
    </row>
    <row r="157" spans="7:10" ht="11.25">
      <c r="G157" s="1" t="s">
        <v>42</v>
      </c>
      <c r="H157" s="4">
        <f>U91</f>
        <v>0.46482412060301503</v>
      </c>
      <c r="I157" s="4">
        <f>U40</f>
        <v>0.5967376529225191</v>
      </c>
      <c r="J157" s="4">
        <f>U142</f>
        <v>0.321673921023651</v>
      </c>
    </row>
    <row r="159" spans="7:10" ht="11.25">
      <c r="G159" s="2" t="s">
        <v>52</v>
      </c>
      <c r="H159" s="2" t="s">
        <v>90</v>
      </c>
      <c r="I159" s="2" t="s">
        <v>91</v>
      </c>
      <c r="J159" s="2" t="s">
        <v>92</v>
      </c>
    </row>
    <row r="160" spans="7:10" ht="11.25">
      <c r="G160" s="1" t="s">
        <v>41</v>
      </c>
      <c r="H160" s="4">
        <f>U42</f>
        <v>0.5562111801242235</v>
      </c>
      <c r="I160" s="4">
        <f>U47</f>
        <v>0.6713902719264648</v>
      </c>
      <c r="J160" s="4">
        <f>U38</f>
        <v>0.6442476580796253</v>
      </c>
    </row>
    <row r="161" spans="7:10" ht="11.25">
      <c r="G161" s="1" t="s">
        <v>40</v>
      </c>
      <c r="H161" s="4">
        <f>U43</f>
        <v>0.5841330774152271</v>
      </c>
      <c r="I161" s="4">
        <f>U48</f>
        <v>0.6585195530726258</v>
      </c>
      <c r="J161" s="4">
        <f>U39</f>
        <v>0.6451908746990715</v>
      </c>
    </row>
    <row r="162" spans="7:10" ht="11.25">
      <c r="G162" s="1" t="s">
        <v>42</v>
      </c>
      <c r="H162" s="4">
        <f>U44</f>
        <v>0.5471204188481675</v>
      </c>
      <c r="I162" s="4">
        <f>U49</f>
        <v>0.6433972217337788</v>
      </c>
      <c r="J162" s="4">
        <f>U40</f>
        <v>0.5967376529225191</v>
      </c>
    </row>
  </sheetData>
  <printOptions/>
  <pageMargins left="0.75" right="0.75" top="1" bottom="1" header="0.5" footer="0.5"/>
  <pageSetup horizontalDpi="600" verticalDpi="600" orientation="landscape" paperSize="9" r:id="rId1"/>
  <rowBreaks count="2" manualBreakCount="2">
    <brk id="51" max="255" man="1"/>
    <brk id="10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162"/>
  <sheetViews>
    <sheetView workbookViewId="0" topLeftCell="A104">
      <selection activeCell="V105" sqref="V105"/>
    </sheetView>
  </sheetViews>
  <sheetFormatPr defaultColWidth="9.140625" defaultRowHeight="12.75"/>
  <cols>
    <col min="1" max="1" width="16.7109375" style="1" customWidth="1"/>
    <col min="2" max="2" width="4.8515625" style="1" bestFit="1" customWidth="1"/>
    <col min="3" max="3" width="15.7109375" style="1" hidden="1" customWidth="1"/>
    <col min="4" max="20" width="6.7109375" style="2" customWidth="1"/>
    <col min="21" max="21" width="7.7109375" style="2" customWidth="1"/>
    <col min="22" max="22" width="9.28125" style="2" bestFit="1" customWidth="1"/>
    <col min="23" max="23" width="7.7109375" style="2" customWidth="1"/>
    <col min="24" max="25" width="7.7109375" style="2" hidden="1" customWidth="1"/>
    <col min="26" max="28" width="10.7109375" style="2" customWidth="1"/>
    <col min="29" max="32" width="7.7109375" style="2" customWidth="1"/>
    <col min="33" max="33" width="22.140625" style="2" bestFit="1" customWidth="1"/>
    <col min="34" max="16384" width="7.7109375" style="2" customWidth="1"/>
  </cols>
  <sheetData>
    <row r="1" s="1" customFormat="1" ht="11.25">
      <c r="A1" s="8" t="s">
        <v>38</v>
      </c>
    </row>
    <row r="2" spans="1:33" ht="11.25">
      <c r="A2" s="1" t="s">
        <v>34</v>
      </c>
      <c r="D2" s="2" t="s">
        <v>36</v>
      </c>
      <c r="E2" s="2">
        <v>2001</v>
      </c>
      <c r="F2" s="2">
        <v>2002</v>
      </c>
      <c r="G2" s="2">
        <v>2003</v>
      </c>
      <c r="H2" s="2">
        <v>2004</v>
      </c>
      <c r="I2" s="2">
        <v>2005</v>
      </c>
      <c r="J2" s="2">
        <v>2006</v>
      </c>
      <c r="K2" s="2">
        <v>2007</v>
      </c>
      <c r="L2" s="2">
        <v>2008</v>
      </c>
      <c r="M2" s="2">
        <v>2009</v>
      </c>
      <c r="N2" s="2">
        <v>2010</v>
      </c>
      <c r="O2" s="2">
        <v>2011</v>
      </c>
      <c r="P2" s="2">
        <v>2012</v>
      </c>
      <c r="Q2" s="2">
        <v>2013</v>
      </c>
      <c r="R2" s="2">
        <v>2014</v>
      </c>
      <c r="S2" s="2">
        <v>2015</v>
      </c>
      <c r="T2" s="2">
        <v>2016</v>
      </c>
      <c r="U2" s="2" t="s">
        <v>93</v>
      </c>
      <c r="V2" s="2" t="s">
        <v>35</v>
      </c>
      <c r="W2" s="2" t="s">
        <v>43</v>
      </c>
      <c r="X2" s="2" t="s">
        <v>45</v>
      </c>
      <c r="Y2" s="2" t="s">
        <v>44</v>
      </c>
      <c r="Z2" s="2" t="s">
        <v>47</v>
      </c>
      <c r="AA2" s="2" t="s">
        <v>60</v>
      </c>
      <c r="AB2" s="2" t="s">
        <v>59</v>
      </c>
      <c r="AC2" s="2" t="s">
        <v>58</v>
      </c>
      <c r="AD2" s="2" t="s">
        <v>59</v>
      </c>
      <c r="AG2" s="2" t="s">
        <v>81</v>
      </c>
    </row>
    <row r="3" spans="1:35" ht="11.25">
      <c r="A3" s="1" t="s">
        <v>25</v>
      </c>
      <c r="B3" s="1" t="s">
        <v>61</v>
      </c>
      <c r="C3" s="1" t="str">
        <f aca="true" t="shared" si="0" ref="C3:C35">B3&amp;" London - "&amp;W3</f>
        <v>Inner London - Low</v>
      </c>
      <c r="D3" s="7">
        <v>64.6</v>
      </c>
      <c r="E3" s="3"/>
      <c r="F3" s="3"/>
      <c r="G3" s="3">
        <v>36</v>
      </c>
      <c r="H3" s="3">
        <v>44</v>
      </c>
      <c r="I3" s="3">
        <v>43</v>
      </c>
      <c r="J3" s="3">
        <v>61</v>
      </c>
      <c r="K3" s="3">
        <v>48</v>
      </c>
      <c r="L3" s="3">
        <v>51</v>
      </c>
      <c r="M3" s="3">
        <v>46</v>
      </c>
      <c r="N3" s="3">
        <v>41</v>
      </c>
      <c r="O3" s="3">
        <v>49</v>
      </c>
      <c r="P3" s="3">
        <v>58</v>
      </c>
      <c r="Q3" s="3">
        <v>60</v>
      </c>
      <c r="R3" s="3">
        <v>55</v>
      </c>
      <c r="S3" s="3">
        <v>43</v>
      </c>
      <c r="T3" s="3">
        <v>51</v>
      </c>
      <c r="U3" s="7">
        <f aca="true" t="shared" si="1" ref="U3:U36">AVERAGE(P3:T3)</f>
        <v>53.4</v>
      </c>
      <c r="V3" s="4">
        <f aca="true" t="shared" si="2" ref="V3:V36">(D3-U3)/D3</f>
        <v>0.17337461300309592</v>
      </c>
      <c r="W3" s="2" t="s">
        <v>41</v>
      </c>
      <c r="X3" s="6">
        <f aca="true" t="shared" si="3" ref="X3:X35">D3*(1-$V$36)</f>
        <v>23.391454730417088</v>
      </c>
      <c r="Y3" s="2">
        <f aca="true" t="shared" si="4" ref="Y3:Y35">((U3-X3)^2)/X3*5</f>
        <v>192.48755572812337</v>
      </c>
      <c r="Z3" s="2" t="str">
        <f aca="true" t="shared" si="5" ref="Z3:Z35">IF(Y3&gt;3.84,"Significant","Not significant")</f>
        <v>Significant</v>
      </c>
      <c r="AA3" s="2">
        <v>130</v>
      </c>
      <c r="AB3" s="2">
        <f aca="true" t="shared" si="6" ref="AB3:AB35">D3/AA3</f>
        <v>0.49692307692307686</v>
      </c>
      <c r="AC3" s="2">
        <v>101</v>
      </c>
      <c r="AD3" s="2">
        <f aca="true" t="shared" si="7" ref="AD3:AD35">U3/AC3</f>
        <v>0.5287128712871287</v>
      </c>
      <c r="AE3" s="4">
        <f aca="true" t="shared" si="8" ref="AE3:AE35">(AB3-AD3)/AB3</f>
        <v>-0.06397327039205487</v>
      </c>
      <c r="AG3" s="10">
        <v>41840</v>
      </c>
      <c r="AI3" s="3"/>
    </row>
    <row r="4" spans="1:35" ht="11.25">
      <c r="A4" s="1" t="s">
        <v>31</v>
      </c>
      <c r="B4" s="1" t="s">
        <v>61</v>
      </c>
      <c r="C4" s="1" t="str">
        <f t="shared" si="0"/>
        <v>Inner London - High</v>
      </c>
      <c r="D4" s="7">
        <v>186.6</v>
      </c>
      <c r="E4" s="3"/>
      <c r="F4" s="3"/>
      <c r="G4" s="3">
        <v>133</v>
      </c>
      <c r="H4" s="3">
        <v>133</v>
      </c>
      <c r="I4" s="3">
        <v>111</v>
      </c>
      <c r="J4" s="3">
        <v>124</v>
      </c>
      <c r="K4" s="3">
        <v>151</v>
      </c>
      <c r="L4" s="3">
        <v>146</v>
      </c>
      <c r="M4" s="3">
        <v>105</v>
      </c>
      <c r="N4" s="3">
        <v>91</v>
      </c>
      <c r="O4" s="3">
        <v>103</v>
      </c>
      <c r="P4" s="3">
        <v>168</v>
      </c>
      <c r="Q4" s="3">
        <v>87</v>
      </c>
      <c r="R4" s="3">
        <v>88</v>
      </c>
      <c r="S4" s="3">
        <v>68</v>
      </c>
      <c r="T4" s="3">
        <v>121</v>
      </c>
      <c r="U4" s="7">
        <f t="shared" si="1"/>
        <v>106.4</v>
      </c>
      <c r="V4" s="4">
        <f t="shared" si="2"/>
        <v>0.4297963558413719</v>
      </c>
      <c r="W4" s="2" t="s">
        <v>42</v>
      </c>
      <c r="X4" s="6">
        <f t="shared" si="3"/>
        <v>67.56726706959488</v>
      </c>
      <c r="Y4" s="2">
        <f t="shared" si="4"/>
        <v>111.59110115338372</v>
      </c>
      <c r="Z4" s="2" t="str">
        <f t="shared" si="5"/>
        <v>Significant</v>
      </c>
      <c r="AA4" s="2">
        <v>560</v>
      </c>
      <c r="AB4" s="2">
        <f t="shared" si="6"/>
        <v>0.3332142857142857</v>
      </c>
      <c r="AC4" s="2">
        <v>562</v>
      </c>
      <c r="AD4" s="2">
        <f t="shared" si="7"/>
        <v>0.18932384341637012</v>
      </c>
      <c r="AE4" s="4">
        <f t="shared" si="8"/>
        <v>0.43182555030456976</v>
      </c>
      <c r="AG4" s="2" t="s">
        <v>85</v>
      </c>
      <c r="AI4" s="3"/>
    </row>
    <row r="5" spans="1:35" ht="11.25">
      <c r="A5" s="1" t="s">
        <v>10</v>
      </c>
      <c r="B5" s="1" t="s">
        <v>68</v>
      </c>
      <c r="C5" s="1" t="str">
        <f t="shared" si="0"/>
        <v>Outer London - High</v>
      </c>
      <c r="D5" s="7">
        <v>160.6</v>
      </c>
      <c r="E5" s="3"/>
      <c r="F5" s="3"/>
      <c r="G5" s="3">
        <v>175</v>
      </c>
      <c r="H5" s="3">
        <v>131</v>
      </c>
      <c r="I5" s="3">
        <v>94</v>
      </c>
      <c r="J5" s="3">
        <v>117</v>
      </c>
      <c r="K5" s="3">
        <v>78</v>
      </c>
      <c r="L5" s="3">
        <v>80</v>
      </c>
      <c r="M5" s="3">
        <v>98</v>
      </c>
      <c r="N5" s="3">
        <v>79</v>
      </c>
      <c r="O5" s="3">
        <v>78</v>
      </c>
      <c r="P5" s="3">
        <v>107</v>
      </c>
      <c r="Q5" s="3">
        <v>106</v>
      </c>
      <c r="R5" s="3">
        <v>85</v>
      </c>
      <c r="S5" s="3">
        <v>62</v>
      </c>
      <c r="T5" s="3">
        <v>76</v>
      </c>
      <c r="U5" s="7">
        <f t="shared" si="1"/>
        <v>87.2</v>
      </c>
      <c r="V5" s="4">
        <f t="shared" si="2"/>
        <v>0.4570361145703611</v>
      </c>
      <c r="W5" s="2" t="s">
        <v>42</v>
      </c>
      <c r="X5" s="6">
        <f t="shared" si="3"/>
        <v>58.15274968583567</v>
      </c>
      <c r="Y5" s="2">
        <f t="shared" si="4"/>
        <v>72.5453873954331</v>
      </c>
      <c r="Z5" s="2" t="str">
        <f t="shared" si="5"/>
        <v>Significant</v>
      </c>
      <c r="AA5" s="2">
        <v>390</v>
      </c>
      <c r="AB5" s="2">
        <f t="shared" si="6"/>
        <v>0.4117948717948718</v>
      </c>
      <c r="AC5" s="2">
        <v>335</v>
      </c>
      <c r="AD5" s="2">
        <f t="shared" si="7"/>
        <v>0.26029850746268657</v>
      </c>
      <c r="AE5" s="4">
        <f t="shared" si="8"/>
        <v>0.36789279009683834</v>
      </c>
      <c r="AI5" s="3"/>
    </row>
    <row r="6" spans="1:35" ht="11.25">
      <c r="A6" s="1" t="s">
        <v>15</v>
      </c>
      <c r="B6" s="1" t="s">
        <v>61</v>
      </c>
      <c r="C6" s="1" t="str">
        <f t="shared" si="0"/>
        <v>Inner London - High</v>
      </c>
      <c r="D6" s="7">
        <v>185.6</v>
      </c>
      <c r="E6" s="3"/>
      <c r="F6" s="3"/>
      <c r="G6" s="3">
        <v>152</v>
      </c>
      <c r="H6" s="3">
        <v>101</v>
      </c>
      <c r="I6" s="3">
        <v>90</v>
      </c>
      <c r="J6" s="3">
        <v>81</v>
      </c>
      <c r="K6" s="3">
        <v>112</v>
      </c>
      <c r="L6" s="3">
        <v>75</v>
      </c>
      <c r="M6" s="3">
        <v>77</v>
      </c>
      <c r="N6" s="3">
        <v>81</v>
      </c>
      <c r="O6" s="3">
        <v>100</v>
      </c>
      <c r="P6" s="3">
        <v>122</v>
      </c>
      <c r="Q6" s="3">
        <v>71</v>
      </c>
      <c r="R6" s="3">
        <v>93</v>
      </c>
      <c r="S6" s="3">
        <v>89</v>
      </c>
      <c r="T6" s="3">
        <v>81</v>
      </c>
      <c r="U6" s="7">
        <f t="shared" si="1"/>
        <v>91.2</v>
      </c>
      <c r="V6" s="4">
        <f t="shared" si="2"/>
        <v>0.5086206896551724</v>
      </c>
      <c r="W6" s="2" t="s">
        <v>42</v>
      </c>
      <c r="X6" s="6">
        <f t="shared" si="3"/>
        <v>67.20517024714259</v>
      </c>
      <c r="Y6" s="2">
        <f t="shared" si="4"/>
        <v>42.83538400031737</v>
      </c>
      <c r="Z6" s="2" t="str">
        <f t="shared" si="5"/>
        <v>Significant</v>
      </c>
      <c r="AA6" s="2">
        <v>300</v>
      </c>
      <c r="AB6" s="2">
        <f t="shared" si="6"/>
        <v>0.6186666666666667</v>
      </c>
      <c r="AC6" s="2">
        <v>254</v>
      </c>
      <c r="AD6" s="2">
        <f t="shared" si="7"/>
        <v>0.3590551181102362</v>
      </c>
      <c r="AE6" s="4">
        <f t="shared" si="8"/>
        <v>0.4196307358131958</v>
      </c>
      <c r="AG6" s="9">
        <v>41275</v>
      </c>
      <c r="AI6" s="3"/>
    </row>
    <row r="7" spans="1:35" ht="11.25">
      <c r="A7" s="1" t="s">
        <v>27</v>
      </c>
      <c r="B7" s="1" t="s">
        <v>68</v>
      </c>
      <c r="C7" s="1" t="str">
        <f t="shared" si="0"/>
        <v>Outer London - Moderate</v>
      </c>
      <c r="D7" s="7">
        <v>149</v>
      </c>
      <c r="E7" s="3"/>
      <c r="F7" s="3"/>
      <c r="G7" s="3">
        <v>106</v>
      </c>
      <c r="H7" s="3">
        <v>113</v>
      </c>
      <c r="I7" s="3">
        <v>122</v>
      </c>
      <c r="J7" s="3">
        <v>133</v>
      </c>
      <c r="K7" s="3">
        <v>103</v>
      </c>
      <c r="L7" s="3">
        <v>94</v>
      </c>
      <c r="M7" s="3">
        <v>93</v>
      </c>
      <c r="N7" s="3">
        <v>74</v>
      </c>
      <c r="O7" s="3">
        <v>77</v>
      </c>
      <c r="P7" s="3">
        <v>80</v>
      </c>
      <c r="Q7" s="3">
        <v>53</v>
      </c>
      <c r="R7" s="3">
        <v>69</v>
      </c>
      <c r="S7" s="3">
        <v>62</v>
      </c>
      <c r="T7" s="3">
        <v>79</v>
      </c>
      <c r="U7" s="7">
        <f t="shared" si="1"/>
        <v>68.6</v>
      </c>
      <c r="V7" s="4">
        <f t="shared" si="2"/>
        <v>0.5395973154362417</v>
      </c>
      <c r="W7" s="2" t="s">
        <v>40</v>
      </c>
      <c r="X7" s="6">
        <f t="shared" si="3"/>
        <v>53.95242654538926</v>
      </c>
      <c r="Y7" s="2">
        <f t="shared" si="4"/>
        <v>19.8833881853042</v>
      </c>
      <c r="Z7" s="2" t="str">
        <f t="shared" si="5"/>
        <v>Significant</v>
      </c>
      <c r="AA7" s="2">
        <v>370</v>
      </c>
      <c r="AB7" s="2">
        <f t="shared" si="6"/>
        <v>0.4027027027027027</v>
      </c>
      <c r="AC7" s="2">
        <v>330</v>
      </c>
      <c r="AD7" s="2">
        <f t="shared" si="7"/>
        <v>0.20787878787878786</v>
      </c>
      <c r="AE7" s="4">
        <f t="shared" si="8"/>
        <v>0.48379092942851337</v>
      </c>
      <c r="AG7" s="10">
        <v>42618</v>
      </c>
      <c r="AI7" s="3"/>
    </row>
    <row r="8" spans="1:35" ht="11.25">
      <c r="A8" s="1" t="s">
        <v>9</v>
      </c>
      <c r="B8" s="1" t="s">
        <v>61</v>
      </c>
      <c r="C8" s="1" t="str">
        <f t="shared" si="0"/>
        <v>Inner London - High</v>
      </c>
      <c r="D8" s="7">
        <v>208.6</v>
      </c>
      <c r="E8" s="3"/>
      <c r="F8" s="3"/>
      <c r="G8" s="3">
        <v>148</v>
      </c>
      <c r="H8" s="3">
        <v>149</v>
      </c>
      <c r="I8" s="3">
        <v>124</v>
      </c>
      <c r="J8" s="3">
        <v>117</v>
      </c>
      <c r="K8" s="3">
        <v>127</v>
      </c>
      <c r="L8" s="3">
        <v>162</v>
      </c>
      <c r="M8" s="3">
        <v>103</v>
      </c>
      <c r="N8" s="3">
        <v>103</v>
      </c>
      <c r="O8" s="3">
        <v>108</v>
      </c>
      <c r="P8" s="3">
        <v>147</v>
      </c>
      <c r="Q8" s="3">
        <v>83</v>
      </c>
      <c r="R8" s="3">
        <v>60</v>
      </c>
      <c r="S8" s="3">
        <v>82</v>
      </c>
      <c r="T8" s="3">
        <v>98</v>
      </c>
      <c r="U8" s="7">
        <f t="shared" si="1"/>
        <v>94</v>
      </c>
      <c r="V8" s="4">
        <f t="shared" si="2"/>
        <v>0.5493767976989453</v>
      </c>
      <c r="W8" s="2" t="s">
        <v>42</v>
      </c>
      <c r="X8" s="6">
        <f t="shared" si="3"/>
        <v>75.53339716354496</v>
      </c>
      <c r="Y8" s="2">
        <f t="shared" si="4"/>
        <v>22.57381722028221</v>
      </c>
      <c r="Z8" s="2" t="str">
        <f t="shared" si="5"/>
        <v>Significant</v>
      </c>
      <c r="AA8" s="2">
        <v>336</v>
      </c>
      <c r="AB8" s="2">
        <f t="shared" si="6"/>
        <v>0.6208333333333333</v>
      </c>
      <c r="AC8" s="2">
        <v>300</v>
      </c>
      <c r="AD8" s="2">
        <f t="shared" si="7"/>
        <v>0.31333333333333335</v>
      </c>
      <c r="AE8" s="4">
        <f t="shared" si="8"/>
        <v>0.49530201342281877</v>
      </c>
      <c r="AG8" s="2" t="s">
        <v>95</v>
      </c>
      <c r="AI8" s="3"/>
    </row>
    <row r="9" spans="1:35" ht="11.25">
      <c r="A9" s="1" t="s">
        <v>28</v>
      </c>
      <c r="B9" s="1" t="s">
        <v>61</v>
      </c>
      <c r="C9" s="1" t="str">
        <f t="shared" si="0"/>
        <v>Inner London - Low</v>
      </c>
      <c r="D9" s="7">
        <v>170.8</v>
      </c>
      <c r="E9" s="3"/>
      <c r="F9" s="3"/>
      <c r="G9" s="3">
        <v>116</v>
      </c>
      <c r="H9" s="3">
        <v>105</v>
      </c>
      <c r="I9" s="3">
        <v>113</v>
      </c>
      <c r="J9" s="3">
        <v>114</v>
      </c>
      <c r="K9" s="3">
        <v>120</v>
      </c>
      <c r="L9" s="3">
        <v>113</v>
      </c>
      <c r="M9" s="3">
        <v>94</v>
      </c>
      <c r="N9" s="3">
        <v>80</v>
      </c>
      <c r="O9" s="3">
        <v>82</v>
      </c>
      <c r="P9" s="3">
        <v>94</v>
      </c>
      <c r="Q9" s="3">
        <v>64</v>
      </c>
      <c r="R9" s="3">
        <v>69</v>
      </c>
      <c r="S9" s="3">
        <v>52</v>
      </c>
      <c r="T9" s="3">
        <v>69</v>
      </c>
      <c r="U9" s="7">
        <f t="shared" si="1"/>
        <v>69.6</v>
      </c>
      <c r="V9" s="4">
        <f t="shared" si="2"/>
        <v>0.5925058548009369</v>
      </c>
      <c r="W9" s="2" t="s">
        <v>41</v>
      </c>
      <c r="X9" s="6">
        <f t="shared" si="3"/>
        <v>61.8461372748489</v>
      </c>
      <c r="Y9" s="2">
        <f t="shared" si="4"/>
        <v>4.860642055404296</v>
      </c>
      <c r="Z9" s="2" t="str">
        <f t="shared" si="5"/>
        <v>Significant</v>
      </c>
      <c r="AA9" s="2">
        <v>365</v>
      </c>
      <c r="AB9" s="2">
        <f t="shared" si="6"/>
        <v>0.46794520547945206</v>
      </c>
      <c r="AC9" s="2">
        <v>323</v>
      </c>
      <c r="AD9" s="2">
        <f t="shared" si="7"/>
        <v>0.2154798761609907</v>
      </c>
      <c r="AE9" s="4">
        <f t="shared" si="8"/>
        <v>0.5395190000072505</v>
      </c>
      <c r="AI9" s="3"/>
    </row>
    <row r="10" spans="1:35" ht="11.25">
      <c r="A10" s="1" t="s">
        <v>71</v>
      </c>
      <c r="B10" s="1" t="s">
        <v>61</v>
      </c>
      <c r="C10" s="1" t="str">
        <f t="shared" si="0"/>
        <v>Inner London - Low</v>
      </c>
      <c r="D10" s="7">
        <v>408.6</v>
      </c>
      <c r="E10" s="3"/>
      <c r="F10" s="3"/>
      <c r="G10" s="3">
        <v>330</v>
      </c>
      <c r="H10" s="3">
        <v>281</v>
      </c>
      <c r="I10" s="3">
        <v>263</v>
      </c>
      <c r="J10" s="3">
        <v>293</v>
      </c>
      <c r="K10" s="3">
        <v>286</v>
      </c>
      <c r="L10" s="3">
        <v>272</v>
      </c>
      <c r="M10" s="3">
        <v>261</v>
      </c>
      <c r="N10" s="3">
        <v>186</v>
      </c>
      <c r="O10" s="3">
        <v>160</v>
      </c>
      <c r="P10" s="3">
        <v>193</v>
      </c>
      <c r="Q10" s="3">
        <v>177</v>
      </c>
      <c r="R10" s="3">
        <v>138</v>
      </c>
      <c r="S10" s="3">
        <v>135</v>
      </c>
      <c r="T10" s="3">
        <v>172</v>
      </c>
      <c r="U10" s="7">
        <f t="shared" si="1"/>
        <v>163</v>
      </c>
      <c r="V10" s="4">
        <f t="shared" si="2"/>
        <v>0.6010768477728831</v>
      </c>
      <c r="W10" s="2" t="s">
        <v>41</v>
      </c>
      <c r="X10" s="6">
        <f t="shared" si="3"/>
        <v>147.95276165400037</v>
      </c>
      <c r="Y10" s="2">
        <f t="shared" si="4"/>
        <v>7.651745709580667</v>
      </c>
      <c r="Z10" s="2" t="str">
        <f t="shared" si="5"/>
        <v>Significant</v>
      </c>
      <c r="AA10" s="2">
        <v>664</v>
      </c>
      <c r="AB10" s="2">
        <f t="shared" si="6"/>
        <v>0.6153614457831326</v>
      </c>
      <c r="AC10" s="2">
        <v>526</v>
      </c>
      <c r="AD10" s="2">
        <f t="shared" si="7"/>
        <v>0.30988593155893535</v>
      </c>
      <c r="AE10" s="4">
        <f t="shared" si="8"/>
        <v>0.49641640099086376</v>
      </c>
      <c r="AI10" s="3"/>
    </row>
    <row r="11" spans="1:35" ht="11.25">
      <c r="A11" s="1" t="s">
        <v>16</v>
      </c>
      <c r="B11" s="1" t="s">
        <v>61</v>
      </c>
      <c r="C11" s="1" t="str">
        <f t="shared" si="0"/>
        <v>Inner London - Moderate</v>
      </c>
      <c r="D11" s="7">
        <v>312.6</v>
      </c>
      <c r="E11" s="3"/>
      <c r="F11" s="3"/>
      <c r="G11" s="3">
        <v>209</v>
      </c>
      <c r="H11" s="3">
        <v>167</v>
      </c>
      <c r="I11" s="3">
        <v>162</v>
      </c>
      <c r="J11" s="3">
        <v>195</v>
      </c>
      <c r="K11" s="3">
        <v>185</v>
      </c>
      <c r="L11" s="3">
        <v>164</v>
      </c>
      <c r="M11" s="3">
        <v>173</v>
      </c>
      <c r="N11" s="3">
        <v>156</v>
      </c>
      <c r="O11" s="3">
        <v>169</v>
      </c>
      <c r="P11" s="3">
        <v>151</v>
      </c>
      <c r="Q11" s="3">
        <v>133</v>
      </c>
      <c r="R11" s="3">
        <v>98</v>
      </c>
      <c r="S11" s="3">
        <v>99</v>
      </c>
      <c r="T11" s="3">
        <v>122</v>
      </c>
      <c r="U11" s="7">
        <f t="shared" si="1"/>
        <v>120.6</v>
      </c>
      <c r="V11" s="4">
        <f t="shared" si="2"/>
        <v>0.6142034548944338</v>
      </c>
      <c r="W11" s="2" t="s">
        <v>40</v>
      </c>
      <c r="X11" s="6">
        <f t="shared" si="3"/>
        <v>113.19146669858178</v>
      </c>
      <c r="Y11" s="2">
        <f t="shared" si="4"/>
        <v>2.4244922024192834</v>
      </c>
      <c r="Z11" s="2" t="str">
        <f t="shared" si="5"/>
        <v>Not significant</v>
      </c>
      <c r="AA11" s="2">
        <v>579</v>
      </c>
      <c r="AB11" s="2">
        <f t="shared" si="6"/>
        <v>0.5398963730569949</v>
      </c>
      <c r="AC11" s="2">
        <v>464</v>
      </c>
      <c r="AD11" s="2">
        <f t="shared" si="7"/>
        <v>0.25991379310344825</v>
      </c>
      <c r="AE11" s="4">
        <f t="shared" si="8"/>
        <v>0.5185857766893905</v>
      </c>
      <c r="AG11" s="2" t="s">
        <v>82</v>
      </c>
      <c r="AI11" s="3"/>
    </row>
    <row r="12" spans="1:35" ht="11.25">
      <c r="A12" s="1" t="s">
        <v>0</v>
      </c>
      <c r="B12" s="1" t="s">
        <v>68</v>
      </c>
      <c r="C12" s="1" t="str">
        <f t="shared" si="0"/>
        <v>Outer London - Low</v>
      </c>
      <c r="D12" s="7">
        <v>268.8</v>
      </c>
      <c r="E12" s="3"/>
      <c r="F12" s="3"/>
      <c r="G12" s="3">
        <v>197</v>
      </c>
      <c r="H12" s="3">
        <v>172</v>
      </c>
      <c r="I12" s="3">
        <v>146</v>
      </c>
      <c r="J12" s="3">
        <v>147</v>
      </c>
      <c r="K12" s="3">
        <v>158</v>
      </c>
      <c r="L12" s="3">
        <v>136</v>
      </c>
      <c r="M12" s="3">
        <v>137</v>
      </c>
      <c r="N12" s="3">
        <v>132</v>
      </c>
      <c r="O12" s="3">
        <v>141</v>
      </c>
      <c r="P12" s="3">
        <v>112</v>
      </c>
      <c r="Q12" s="3">
        <v>131</v>
      </c>
      <c r="R12" s="3">
        <v>98</v>
      </c>
      <c r="S12" s="3">
        <v>92</v>
      </c>
      <c r="T12" s="3">
        <v>74</v>
      </c>
      <c r="U12" s="7">
        <f t="shared" si="1"/>
        <v>101.4</v>
      </c>
      <c r="V12" s="4">
        <f t="shared" si="2"/>
        <v>0.6227678571428571</v>
      </c>
      <c r="W12" s="2" t="s">
        <v>41</v>
      </c>
      <c r="X12" s="6">
        <f t="shared" si="3"/>
        <v>97.33162587517204</v>
      </c>
      <c r="Y12" s="2">
        <f t="shared" si="4"/>
        <v>0.8502718346037537</v>
      </c>
      <c r="Z12" s="2" t="str">
        <f t="shared" si="5"/>
        <v>Not significant</v>
      </c>
      <c r="AA12" s="2">
        <v>998</v>
      </c>
      <c r="AB12" s="2">
        <f t="shared" si="6"/>
        <v>0.26933867735470945</v>
      </c>
      <c r="AC12" s="2">
        <v>986</v>
      </c>
      <c r="AD12" s="2">
        <f t="shared" si="7"/>
        <v>0.1028397565922921</v>
      </c>
      <c r="AE12" s="4">
        <f t="shared" si="8"/>
        <v>0.6181767965807012</v>
      </c>
      <c r="AI12" s="3"/>
    </row>
    <row r="13" spans="1:35" ht="11.25">
      <c r="A13" s="1" t="s">
        <v>19</v>
      </c>
      <c r="B13" s="1" t="s">
        <v>68</v>
      </c>
      <c r="C13" s="1" t="str">
        <f t="shared" si="0"/>
        <v>Outer London - High</v>
      </c>
      <c r="D13" s="7">
        <v>189.6</v>
      </c>
      <c r="E13" s="3"/>
      <c r="F13" s="3"/>
      <c r="G13" s="3">
        <v>122</v>
      </c>
      <c r="H13" s="3">
        <v>114</v>
      </c>
      <c r="I13" s="3">
        <v>80</v>
      </c>
      <c r="J13" s="3">
        <v>75</v>
      </c>
      <c r="K13" s="3">
        <v>105</v>
      </c>
      <c r="L13" s="3">
        <v>88</v>
      </c>
      <c r="M13" s="3">
        <v>93</v>
      </c>
      <c r="N13" s="3">
        <v>81</v>
      </c>
      <c r="O13" s="3">
        <v>74</v>
      </c>
      <c r="P13" s="3">
        <v>77</v>
      </c>
      <c r="Q13" s="3">
        <v>57</v>
      </c>
      <c r="R13" s="3">
        <v>64</v>
      </c>
      <c r="S13" s="3">
        <v>72</v>
      </c>
      <c r="T13" s="3">
        <v>84</v>
      </c>
      <c r="U13" s="7">
        <f t="shared" si="1"/>
        <v>70.8</v>
      </c>
      <c r="V13" s="4">
        <f t="shared" si="2"/>
        <v>0.6265822784810127</v>
      </c>
      <c r="W13" s="2" t="s">
        <v>42</v>
      </c>
      <c r="X13" s="6">
        <f t="shared" si="3"/>
        <v>68.65355753695171</v>
      </c>
      <c r="Y13" s="2">
        <f t="shared" si="4"/>
        <v>0.3355408963837774</v>
      </c>
      <c r="Z13" s="2" t="str">
        <f t="shared" si="5"/>
        <v>Not significant</v>
      </c>
      <c r="AA13" s="2">
        <v>543</v>
      </c>
      <c r="AB13" s="2">
        <f t="shared" si="6"/>
        <v>0.349171270718232</v>
      </c>
      <c r="AC13" s="2">
        <v>562</v>
      </c>
      <c r="AD13" s="2">
        <f t="shared" si="7"/>
        <v>0.12597864768683273</v>
      </c>
      <c r="AE13" s="4">
        <f t="shared" si="8"/>
        <v>0.6392067210234695</v>
      </c>
      <c r="AI13" s="3"/>
    </row>
    <row r="14" spans="1:35" ht="11.25">
      <c r="A14" s="1" t="s">
        <v>21</v>
      </c>
      <c r="B14" s="1" t="s">
        <v>61</v>
      </c>
      <c r="C14" s="1" t="str">
        <f t="shared" si="0"/>
        <v>Inner London - High</v>
      </c>
      <c r="D14" s="7">
        <v>239.2</v>
      </c>
      <c r="E14" s="3"/>
      <c r="F14" s="3"/>
      <c r="G14" s="3">
        <v>195</v>
      </c>
      <c r="H14" s="3">
        <v>126</v>
      </c>
      <c r="I14" s="3">
        <v>132</v>
      </c>
      <c r="J14" s="3">
        <v>138</v>
      </c>
      <c r="K14" s="3">
        <v>139</v>
      </c>
      <c r="L14" s="3">
        <v>165</v>
      </c>
      <c r="M14" s="3">
        <v>127</v>
      </c>
      <c r="N14" s="3">
        <v>165</v>
      </c>
      <c r="O14" s="3">
        <v>126</v>
      </c>
      <c r="P14" s="3">
        <v>117</v>
      </c>
      <c r="Q14" s="3">
        <v>87</v>
      </c>
      <c r="R14" s="3">
        <v>69</v>
      </c>
      <c r="S14" s="3">
        <v>89</v>
      </c>
      <c r="T14" s="3">
        <v>81</v>
      </c>
      <c r="U14" s="7">
        <f t="shared" si="1"/>
        <v>88.6</v>
      </c>
      <c r="V14" s="4">
        <f t="shared" si="2"/>
        <v>0.6295986622073578</v>
      </c>
      <c r="W14" s="2" t="s">
        <v>42</v>
      </c>
      <c r="X14" s="6">
        <f t="shared" si="3"/>
        <v>86.61355993058464</v>
      </c>
      <c r="Y14" s="2">
        <f t="shared" si="4"/>
        <v>0.22779020701500402</v>
      </c>
      <c r="Z14" s="2" t="str">
        <f t="shared" si="5"/>
        <v>Not significant</v>
      </c>
      <c r="AA14" s="2">
        <v>537</v>
      </c>
      <c r="AB14" s="2">
        <f t="shared" si="6"/>
        <v>0.44543761638733703</v>
      </c>
      <c r="AC14" s="2">
        <v>466</v>
      </c>
      <c r="AD14" s="2">
        <f t="shared" si="7"/>
        <v>0.19012875536480686</v>
      </c>
      <c r="AE14" s="4">
        <f t="shared" si="8"/>
        <v>0.5731641236166334</v>
      </c>
      <c r="AG14" s="10">
        <v>42079</v>
      </c>
      <c r="AI14" s="3"/>
    </row>
    <row r="15" spans="1:35" ht="11.25">
      <c r="A15" s="1" t="s">
        <v>11</v>
      </c>
      <c r="B15" s="1" t="s">
        <v>68</v>
      </c>
      <c r="C15" s="1" t="str">
        <f t="shared" si="0"/>
        <v>Outer London - Low</v>
      </c>
      <c r="D15" s="7">
        <v>121.8</v>
      </c>
      <c r="E15" s="3"/>
      <c r="F15" s="3"/>
      <c r="G15" s="3">
        <v>70</v>
      </c>
      <c r="H15" s="3">
        <v>83</v>
      </c>
      <c r="I15" s="3">
        <v>76</v>
      </c>
      <c r="J15" s="3">
        <v>58</v>
      </c>
      <c r="K15" s="3">
        <v>55</v>
      </c>
      <c r="L15" s="3">
        <v>52</v>
      </c>
      <c r="M15" s="3">
        <v>49</v>
      </c>
      <c r="N15" s="3">
        <v>39</v>
      </c>
      <c r="O15" s="3">
        <v>37</v>
      </c>
      <c r="P15" s="3">
        <v>46</v>
      </c>
      <c r="Q15" s="3">
        <v>38</v>
      </c>
      <c r="R15" s="3">
        <v>51</v>
      </c>
      <c r="S15" s="3">
        <v>46</v>
      </c>
      <c r="T15" s="3">
        <v>44</v>
      </c>
      <c r="U15" s="7">
        <f t="shared" si="1"/>
        <v>45</v>
      </c>
      <c r="V15" s="4">
        <f t="shared" si="2"/>
        <v>0.6305418719211823</v>
      </c>
      <c r="W15" s="2" t="s">
        <v>41</v>
      </c>
      <c r="X15" s="6">
        <f t="shared" si="3"/>
        <v>44.10339297468733</v>
      </c>
      <c r="Y15" s="2">
        <f t="shared" si="4"/>
        <v>0.09113858408823838</v>
      </c>
      <c r="Z15" s="2" t="str">
        <f t="shared" si="5"/>
        <v>Not significant</v>
      </c>
      <c r="AA15" s="2">
        <v>377</v>
      </c>
      <c r="AB15" s="2">
        <f t="shared" si="6"/>
        <v>0.3230769230769231</v>
      </c>
      <c r="AC15" s="2">
        <v>354</v>
      </c>
      <c r="AD15" s="2">
        <f t="shared" si="7"/>
        <v>0.1271186440677966</v>
      </c>
      <c r="AE15" s="4">
        <f t="shared" si="8"/>
        <v>0.6065375302663438</v>
      </c>
      <c r="AI15" s="3"/>
    </row>
    <row r="16" spans="1:35" ht="11.25">
      <c r="A16" s="1" t="s">
        <v>4</v>
      </c>
      <c r="B16" s="1" t="s">
        <v>61</v>
      </c>
      <c r="C16" s="1" t="str">
        <f t="shared" si="0"/>
        <v>Inner London - High</v>
      </c>
      <c r="D16" s="7">
        <v>249.6</v>
      </c>
      <c r="E16" s="3"/>
      <c r="F16" s="3"/>
      <c r="G16" s="3">
        <v>187</v>
      </c>
      <c r="H16" s="3">
        <v>148</v>
      </c>
      <c r="I16" s="3">
        <v>131</v>
      </c>
      <c r="J16" s="3">
        <v>123</v>
      </c>
      <c r="K16" s="3">
        <v>105</v>
      </c>
      <c r="L16" s="3">
        <v>123</v>
      </c>
      <c r="M16" s="3">
        <v>141</v>
      </c>
      <c r="N16" s="3">
        <v>112</v>
      </c>
      <c r="O16" s="3">
        <v>100</v>
      </c>
      <c r="P16" s="3">
        <v>114</v>
      </c>
      <c r="Q16" s="3">
        <v>105</v>
      </c>
      <c r="R16" s="3">
        <v>70</v>
      </c>
      <c r="S16" s="3">
        <v>76</v>
      </c>
      <c r="T16" s="3">
        <v>91</v>
      </c>
      <c r="U16" s="7">
        <f t="shared" si="1"/>
        <v>91.2</v>
      </c>
      <c r="V16" s="4">
        <f t="shared" si="2"/>
        <v>0.6346153846153846</v>
      </c>
      <c r="W16" s="2" t="s">
        <v>42</v>
      </c>
      <c r="X16" s="6">
        <f t="shared" si="3"/>
        <v>90.37936688408831</v>
      </c>
      <c r="Y16" s="2">
        <f t="shared" si="4"/>
        <v>0.03725621976278145</v>
      </c>
      <c r="Z16" s="2" t="str">
        <f t="shared" si="5"/>
        <v>Not significant</v>
      </c>
      <c r="AA16" s="2">
        <v>387</v>
      </c>
      <c r="AB16" s="2">
        <f t="shared" si="6"/>
        <v>0.6449612403100775</v>
      </c>
      <c r="AC16" s="2">
        <v>289</v>
      </c>
      <c r="AD16" s="2">
        <f t="shared" si="7"/>
        <v>0.31557093425605537</v>
      </c>
      <c r="AE16" s="4">
        <f t="shared" si="8"/>
        <v>0.5107133351077988</v>
      </c>
      <c r="AG16" s="9">
        <v>41609</v>
      </c>
      <c r="AI16" s="3"/>
    </row>
    <row r="17" spans="1:35" ht="11.25">
      <c r="A17" s="1" t="s">
        <v>23</v>
      </c>
      <c r="B17" s="1" t="s">
        <v>68</v>
      </c>
      <c r="C17" s="1" t="str">
        <f t="shared" si="0"/>
        <v>Outer London - Moderate</v>
      </c>
      <c r="D17" s="7">
        <v>254.8</v>
      </c>
      <c r="E17" s="3"/>
      <c r="F17" s="3"/>
      <c r="G17" s="3">
        <v>138</v>
      </c>
      <c r="H17" s="3">
        <v>150</v>
      </c>
      <c r="I17" s="3">
        <v>121</v>
      </c>
      <c r="J17" s="3">
        <v>134</v>
      </c>
      <c r="K17" s="3">
        <v>166</v>
      </c>
      <c r="L17" s="3">
        <v>116</v>
      </c>
      <c r="M17" s="3">
        <v>120</v>
      </c>
      <c r="N17" s="3">
        <v>102</v>
      </c>
      <c r="O17" s="3">
        <v>112</v>
      </c>
      <c r="P17" s="3">
        <v>109</v>
      </c>
      <c r="Q17" s="3">
        <v>99</v>
      </c>
      <c r="R17" s="3">
        <v>81</v>
      </c>
      <c r="S17" s="3">
        <v>74</v>
      </c>
      <c r="T17" s="3">
        <v>98</v>
      </c>
      <c r="U17" s="7">
        <f t="shared" si="1"/>
        <v>92.2</v>
      </c>
      <c r="V17" s="4">
        <f t="shared" si="2"/>
        <v>0.6381475667189953</v>
      </c>
      <c r="W17" s="2" t="s">
        <v>40</v>
      </c>
      <c r="X17" s="6">
        <f t="shared" si="3"/>
        <v>92.26227036084016</v>
      </c>
      <c r="Y17" s="2">
        <f t="shared" si="4"/>
        <v>0.0002101399534174839</v>
      </c>
      <c r="Z17" s="2" t="str">
        <f t="shared" si="5"/>
        <v>Not significant</v>
      </c>
      <c r="AA17" s="2">
        <v>625</v>
      </c>
      <c r="AB17" s="2">
        <f t="shared" si="6"/>
        <v>0.40768000000000004</v>
      </c>
      <c r="AC17" s="2">
        <v>494</v>
      </c>
      <c r="AD17" s="2">
        <f t="shared" si="7"/>
        <v>0.18663967611336033</v>
      </c>
      <c r="AE17" s="4">
        <f t="shared" si="8"/>
        <v>0.54219074736715</v>
      </c>
      <c r="AI17" s="3"/>
    </row>
    <row r="18" spans="1:35" ht="11.25">
      <c r="A18" s="1" t="s">
        <v>2</v>
      </c>
      <c r="B18" s="1" t="s">
        <v>68</v>
      </c>
      <c r="C18" s="1" t="str">
        <f t="shared" si="0"/>
        <v>Outer London - Moderate</v>
      </c>
      <c r="D18" s="7">
        <v>244</v>
      </c>
      <c r="E18" s="3"/>
      <c r="F18" s="3"/>
      <c r="G18" s="3">
        <v>189</v>
      </c>
      <c r="H18" s="3">
        <v>155</v>
      </c>
      <c r="I18" s="3">
        <v>124</v>
      </c>
      <c r="J18" s="3">
        <v>107</v>
      </c>
      <c r="K18" s="3">
        <v>98</v>
      </c>
      <c r="L18" s="3">
        <v>97</v>
      </c>
      <c r="M18" s="3">
        <v>101</v>
      </c>
      <c r="N18" s="3">
        <v>84</v>
      </c>
      <c r="O18" s="3">
        <v>72</v>
      </c>
      <c r="P18" s="3">
        <v>86</v>
      </c>
      <c r="Q18" s="3">
        <v>84</v>
      </c>
      <c r="R18" s="3">
        <v>85</v>
      </c>
      <c r="S18" s="3">
        <v>81</v>
      </c>
      <c r="T18" s="3">
        <v>98</v>
      </c>
      <c r="U18" s="7">
        <f t="shared" si="1"/>
        <v>86.8</v>
      </c>
      <c r="V18" s="4">
        <f t="shared" si="2"/>
        <v>0.6442622950819672</v>
      </c>
      <c r="W18" s="2" t="s">
        <v>40</v>
      </c>
      <c r="X18" s="6">
        <f t="shared" si="3"/>
        <v>88.35162467835556</v>
      </c>
      <c r="Y18" s="2">
        <f t="shared" si="4"/>
        <v>0.13624758748051713</v>
      </c>
      <c r="Z18" s="2" t="str">
        <f t="shared" si="5"/>
        <v>Not significant</v>
      </c>
      <c r="AA18" s="2">
        <v>582</v>
      </c>
      <c r="AB18" s="2">
        <f t="shared" si="6"/>
        <v>0.41924398625429554</v>
      </c>
      <c r="AC18" s="2">
        <v>543</v>
      </c>
      <c r="AD18" s="2">
        <f t="shared" si="7"/>
        <v>0.1598526703499079</v>
      </c>
      <c r="AE18" s="4">
        <f t="shared" si="8"/>
        <v>0.618712073181777</v>
      </c>
      <c r="AI18" s="3"/>
    </row>
    <row r="19" spans="1:35" ht="11.25">
      <c r="A19" s="1" t="s">
        <v>30</v>
      </c>
      <c r="B19" s="1" t="s">
        <v>68</v>
      </c>
      <c r="C19" s="1" t="str">
        <f t="shared" si="0"/>
        <v>Outer London - Low</v>
      </c>
      <c r="D19" s="7">
        <v>135.4</v>
      </c>
      <c r="E19" s="3"/>
      <c r="F19" s="3"/>
      <c r="G19" s="3">
        <v>122</v>
      </c>
      <c r="H19" s="3">
        <v>80</v>
      </c>
      <c r="I19" s="3">
        <v>72</v>
      </c>
      <c r="J19" s="3">
        <v>103</v>
      </c>
      <c r="K19" s="3">
        <v>76</v>
      </c>
      <c r="L19" s="3">
        <v>64</v>
      </c>
      <c r="M19" s="3">
        <v>56</v>
      </c>
      <c r="N19" s="3">
        <v>72</v>
      </c>
      <c r="O19" s="3">
        <v>69</v>
      </c>
      <c r="P19" s="3">
        <v>52</v>
      </c>
      <c r="Q19" s="3">
        <v>48</v>
      </c>
      <c r="R19" s="3">
        <v>54</v>
      </c>
      <c r="S19" s="3">
        <v>38</v>
      </c>
      <c r="T19" s="3">
        <v>48</v>
      </c>
      <c r="U19" s="7">
        <f t="shared" si="1"/>
        <v>48</v>
      </c>
      <c r="V19" s="4">
        <f t="shared" si="2"/>
        <v>0.6454948301329394</v>
      </c>
      <c r="W19" s="2" t="s">
        <v>41</v>
      </c>
      <c r="X19" s="6">
        <f t="shared" si="3"/>
        <v>49.0279097600383</v>
      </c>
      <c r="Y19" s="2">
        <f t="shared" si="4"/>
        <v>0.10775479517211693</v>
      </c>
      <c r="Z19" s="2" t="str">
        <f t="shared" si="5"/>
        <v>Not significant</v>
      </c>
      <c r="AA19" s="2">
        <v>556</v>
      </c>
      <c r="AB19" s="2">
        <f t="shared" si="6"/>
        <v>0.24352517985611513</v>
      </c>
      <c r="AC19" s="2">
        <v>476</v>
      </c>
      <c r="AD19" s="2">
        <f t="shared" si="7"/>
        <v>0.10084033613445378</v>
      </c>
      <c r="AE19" s="4">
        <f t="shared" si="8"/>
        <v>0.5859141293149461</v>
      </c>
      <c r="AI19" s="3"/>
    </row>
    <row r="20" spans="1:35" ht="11.25">
      <c r="A20" s="1" t="s">
        <v>18</v>
      </c>
      <c r="B20" s="1" t="s">
        <v>68</v>
      </c>
      <c r="C20" s="1" t="str">
        <f t="shared" si="0"/>
        <v>Outer London - Moderate</v>
      </c>
      <c r="D20" s="7">
        <v>130.2</v>
      </c>
      <c r="E20" s="3"/>
      <c r="F20" s="3"/>
      <c r="G20" s="3">
        <v>97</v>
      </c>
      <c r="H20" s="3">
        <v>79</v>
      </c>
      <c r="I20" s="3">
        <v>71</v>
      </c>
      <c r="J20" s="3">
        <v>74</v>
      </c>
      <c r="K20" s="3">
        <v>62</v>
      </c>
      <c r="L20" s="3">
        <v>64</v>
      </c>
      <c r="M20" s="3">
        <v>55</v>
      </c>
      <c r="N20" s="3">
        <v>39</v>
      </c>
      <c r="O20" s="3">
        <v>46</v>
      </c>
      <c r="P20" s="3">
        <v>65</v>
      </c>
      <c r="Q20" s="3">
        <v>32</v>
      </c>
      <c r="R20" s="3">
        <v>50</v>
      </c>
      <c r="S20" s="3">
        <v>36</v>
      </c>
      <c r="T20" s="3">
        <v>44</v>
      </c>
      <c r="U20" s="7">
        <f t="shared" si="1"/>
        <v>45.4</v>
      </c>
      <c r="V20" s="4">
        <f t="shared" si="2"/>
        <v>0.651305683563748</v>
      </c>
      <c r="W20" s="2" t="s">
        <v>40</v>
      </c>
      <c r="X20" s="6">
        <f t="shared" si="3"/>
        <v>47.14500628328645</v>
      </c>
      <c r="Y20" s="2">
        <f t="shared" si="4"/>
        <v>0.3229448003901001</v>
      </c>
      <c r="Z20" s="2" t="str">
        <f t="shared" si="5"/>
        <v>Not significant</v>
      </c>
      <c r="AA20" s="2">
        <v>417</v>
      </c>
      <c r="AB20" s="2">
        <f t="shared" si="6"/>
        <v>0.3122302158273381</v>
      </c>
      <c r="AC20" s="2">
        <v>363</v>
      </c>
      <c r="AD20" s="2">
        <f t="shared" si="7"/>
        <v>0.12506887052341598</v>
      </c>
      <c r="AE20" s="4">
        <f t="shared" si="8"/>
        <v>0.5994338017798428</v>
      </c>
      <c r="AI20" s="3"/>
    </row>
    <row r="21" spans="1:35" ht="11.25">
      <c r="A21" s="1" t="s">
        <v>32</v>
      </c>
      <c r="B21" s="1" t="s">
        <v>68</v>
      </c>
      <c r="C21" s="1" t="str">
        <f t="shared" si="0"/>
        <v>Outer London - High</v>
      </c>
      <c r="D21" s="7">
        <v>169.6</v>
      </c>
      <c r="E21" s="3"/>
      <c r="F21" s="3"/>
      <c r="G21" s="3">
        <v>121</v>
      </c>
      <c r="H21" s="3">
        <v>105</v>
      </c>
      <c r="I21" s="3">
        <v>93</v>
      </c>
      <c r="J21" s="3">
        <v>100</v>
      </c>
      <c r="K21" s="3">
        <v>92</v>
      </c>
      <c r="L21" s="3">
        <v>104</v>
      </c>
      <c r="M21" s="3">
        <v>61</v>
      </c>
      <c r="N21" s="3">
        <v>67</v>
      </c>
      <c r="O21" s="3">
        <v>68</v>
      </c>
      <c r="P21" s="3">
        <v>69</v>
      </c>
      <c r="Q21" s="3">
        <v>54</v>
      </c>
      <c r="R21" s="3">
        <v>61</v>
      </c>
      <c r="S21" s="3">
        <v>48</v>
      </c>
      <c r="T21" s="3">
        <v>60</v>
      </c>
      <c r="U21" s="7">
        <f t="shared" si="1"/>
        <v>58.4</v>
      </c>
      <c r="V21" s="4">
        <f t="shared" si="2"/>
        <v>0.6556603773584905</v>
      </c>
      <c r="W21" s="2" t="s">
        <v>42</v>
      </c>
      <c r="X21" s="6">
        <f t="shared" si="3"/>
        <v>61.41162108790616</v>
      </c>
      <c r="Y21" s="2">
        <f t="shared" si="4"/>
        <v>0.7384483112844615</v>
      </c>
      <c r="Z21" s="2" t="str">
        <f t="shared" si="5"/>
        <v>Not significant</v>
      </c>
      <c r="AA21" s="2">
        <v>446</v>
      </c>
      <c r="AB21" s="2">
        <f t="shared" si="6"/>
        <v>0.38026905829596414</v>
      </c>
      <c r="AC21" s="2">
        <v>404</v>
      </c>
      <c r="AD21" s="2">
        <f t="shared" si="7"/>
        <v>0.14455445544554454</v>
      </c>
      <c r="AE21" s="4">
        <f t="shared" si="8"/>
        <v>0.6198626938165515</v>
      </c>
      <c r="AI21" s="3"/>
    </row>
    <row r="22" spans="1:35" ht="11.25">
      <c r="A22" s="1" t="s">
        <v>20</v>
      </c>
      <c r="B22" s="1" t="s">
        <v>68</v>
      </c>
      <c r="C22" s="1" t="str">
        <f t="shared" si="0"/>
        <v>Outer London - Moderate</v>
      </c>
      <c r="D22" s="7">
        <v>187.4</v>
      </c>
      <c r="E22" s="3"/>
      <c r="F22" s="3"/>
      <c r="G22" s="3">
        <v>157</v>
      </c>
      <c r="H22" s="3">
        <v>118</v>
      </c>
      <c r="I22" s="3">
        <v>94</v>
      </c>
      <c r="J22" s="3">
        <v>98</v>
      </c>
      <c r="K22" s="3">
        <v>96</v>
      </c>
      <c r="L22" s="3">
        <v>83</v>
      </c>
      <c r="M22" s="3">
        <v>69</v>
      </c>
      <c r="N22" s="3">
        <v>76</v>
      </c>
      <c r="O22" s="3">
        <v>76</v>
      </c>
      <c r="P22" s="3">
        <v>93</v>
      </c>
      <c r="Q22" s="3">
        <v>51</v>
      </c>
      <c r="R22" s="3">
        <v>48</v>
      </c>
      <c r="S22" s="3">
        <v>55</v>
      </c>
      <c r="T22" s="3">
        <v>71</v>
      </c>
      <c r="U22" s="7">
        <f t="shared" si="1"/>
        <v>63.6</v>
      </c>
      <c r="V22" s="4">
        <f t="shared" si="2"/>
        <v>0.6606189967982925</v>
      </c>
      <c r="W22" s="2" t="s">
        <v>40</v>
      </c>
      <c r="X22" s="6">
        <f t="shared" si="3"/>
        <v>67.85694452755669</v>
      </c>
      <c r="Y22" s="2">
        <f t="shared" si="4"/>
        <v>1.335277976105724</v>
      </c>
      <c r="Z22" s="2" t="str">
        <f t="shared" si="5"/>
        <v>Not significant</v>
      </c>
      <c r="AA22" s="2">
        <v>589</v>
      </c>
      <c r="AB22" s="2">
        <f t="shared" si="6"/>
        <v>0.31816638370118844</v>
      </c>
      <c r="AC22" s="2">
        <v>687</v>
      </c>
      <c r="AD22" s="2">
        <f t="shared" si="7"/>
        <v>0.0925764192139738</v>
      </c>
      <c r="AE22" s="4">
        <f t="shared" si="8"/>
        <v>0.7090314252026116</v>
      </c>
      <c r="AI22" s="3"/>
    </row>
    <row r="23" spans="1:35" ht="11.25">
      <c r="A23" s="1" t="s">
        <v>17</v>
      </c>
      <c r="B23" s="1" t="s">
        <v>68</v>
      </c>
      <c r="C23" s="1" t="str">
        <f t="shared" si="0"/>
        <v>Outer London - High</v>
      </c>
      <c r="D23" s="7">
        <v>206.4</v>
      </c>
      <c r="E23" s="3"/>
      <c r="F23" s="3"/>
      <c r="G23" s="3">
        <v>176</v>
      </c>
      <c r="H23" s="3">
        <v>147</v>
      </c>
      <c r="I23" s="3">
        <v>145</v>
      </c>
      <c r="J23" s="3">
        <v>132</v>
      </c>
      <c r="K23" s="3">
        <v>124</v>
      </c>
      <c r="L23" s="3">
        <v>113</v>
      </c>
      <c r="M23" s="3">
        <v>112</v>
      </c>
      <c r="N23" s="3">
        <v>108</v>
      </c>
      <c r="O23" s="3">
        <v>102</v>
      </c>
      <c r="P23" s="3">
        <v>102</v>
      </c>
      <c r="Q23" s="3">
        <v>64</v>
      </c>
      <c r="R23" s="3">
        <v>63</v>
      </c>
      <c r="S23" s="3">
        <v>53</v>
      </c>
      <c r="T23" s="3">
        <v>67</v>
      </c>
      <c r="U23" s="7">
        <f t="shared" si="1"/>
        <v>69.8</v>
      </c>
      <c r="V23" s="4">
        <f t="shared" si="2"/>
        <v>0.6618217054263567</v>
      </c>
      <c r="W23" s="2" t="s">
        <v>42</v>
      </c>
      <c r="X23" s="6">
        <f t="shared" si="3"/>
        <v>74.73678415414996</v>
      </c>
      <c r="Y23" s="2">
        <f t="shared" si="4"/>
        <v>1.6305115386285216</v>
      </c>
      <c r="Z23" s="2" t="str">
        <f t="shared" si="5"/>
        <v>Not significant</v>
      </c>
      <c r="AA23" s="2">
        <v>540</v>
      </c>
      <c r="AB23" s="2">
        <f t="shared" si="6"/>
        <v>0.38222222222222224</v>
      </c>
      <c r="AC23" s="2">
        <v>480</v>
      </c>
      <c r="AD23" s="2">
        <f t="shared" si="7"/>
        <v>0.14541666666666667</v>
      </c>
      <c r="AE23" s="4">
        <f t="shared" si="8"/>
        <v>0.6195494186046512</v>
      </c>
      <c r="AG23" s="9">
        <v>42614</v>
      </c>
      <c r="AI23" s="3"/>
    </row>
    <row r="24" spans="1:35" ht="11.25">
      <c r="A24" s="1" t="s">
        <v>5</v>
      </c>
      <c r="B24" s="1" t="s">
        <v>68</v>
      </c>
      <c r="C24" s="1" t="str">
        <f t="shared" si="0"/>
        <v>Outer London - Low</v>
      </c>
      <c r="D24" s="7">
        <v>246.8</v>
      </c>
      <c r="E24" s="3"/>
      <c r="F24" s="3"/>
      <c r="G24" s="3">
        <v>214</v>
      </c>
      <c r="H24" s="3">
        <v>156</v>
      </c>
      <c r="I24" s="3">
        <v>158</v>
      </c>
      <c r="J24" s="3">
        <v>149</v>
      </c>
      <c r="K24" s="3">
        <v>158</v>
      </c>
      <c r="L24" s="3">
        <v>132</v>
      </c>
      <c r="M24" s="3">
        <v>107</v>
      </c>
      <c r="N24" s="3">
        <v>87</v>
      </c>
      <c r="O24" s="3">
        <v>109</v>
      </c>
      <c r="P24" s="3">
        <v>107</v>
      </c>
      <c r="Q24" s="3">
        <v>71</v>
      </c>
      <c r="R24" s="3">
        <v>71</v>
      </c>
      <c r="S24" s="3">
        <v>65</v>
      </c>
      <c r="T24" s="3">
        <v>76</v>
      </c>
      <c r="U24" s="7">
        <f t="shared" si="1"/>
        <v>78</v>
      </c>
      <c r="V24" s="4">
        <f t="shared" si="2"/>
        <v>0.6839546191247974</v>
      </c>
      <c r="W24" s="2" t="s">
        <v>41</v>
      </c>
      <c r="X24" s="6">
        <f t="shared" si="3"/>
        <v>89.36549578122195</v>
      </c>
      <c r="Y24" s="2">
        <f t="shared" si="4"/>
        <v>7.227313697739087</v>
      </c>
      <c r="Z24" s="2" t="str">
        <f t="shared" si="5"/>
        <v>Significant</v>
      </c>
      <c r="AA24" s="2">
        <v>832</v>
      </c>
      <c r="AB24" s="2">
        <f t="shared" si="6"/>
        <v>0.2966346153846154</v>
      </c>
      <c r="AC24" s="2">
        <v>716</v>
      </c>
      <c r="AD24" s="2">
        <f t="shared" si="7"/>
        <v>0.10893854748603352</v>
      </c>
      <c r="AE24" s="4">
        <f t="shared" si="8"/>
        <v>0.6327517361897087</v>
      </c>
      <c r="AG24" s="2" t="s">
        <v>94</v>
      </c>
      <c r="AI24" s="3"/>
    </row>
    <row r="25" spans="1:35" ht="11.25">
      <c r="A25" s="1" t="s">
        <v>3</v>
      </c>
      <c r="B25" s="1" t="s">
        <v>68</v>
      </c>
      <c r="C25" s="1" t="str">
        <f t="shared" si="0"/>
        <v>Outer London - Low</v>
      </c>
      <c r="D25" s="7">
        <v>241.2</v>
      </c>
      <c r="E25" s="3"/>
      <c r="F25" s="3"/>
      <c r="G25" s="3">
        <v>160</v>
      </c>
      <c r="H25" s="3">
        <v>158</v>
      </c>
      <c r="I25" s="3">
        <v>134</v>
      </c>
      <c r="J25" s="3">
        <v>163</v>
      </c>
      <c r="K25" s="3">
        <v>143</v>
      </c>
      <c r="L25" s="3">
        <v>140</v>
      </c>
      <c r="M25" s="3">
        <v>127</v>
      </c>
      <c r="N25" s="3">
        <v>90</v>
      </c>
      <c r="O25" s="3">
        <v>81</v>
      </c>
      <c r="P25" s="3">
        <v>90</v>
      </c>
      <c r="Q25" s="3">
        <v>70</v>
      </c>
      <c r="R25" s="3">
        <v>50</v>
      </c>
      <c r="S25" s="3">
        <v>77</v>
      </c>
      <c r="T25" s="3">
        <v>92</v>
      </c>
      <c r="U25" s="7">
        <f t="shared" si="1"/>
        <v>75.8</v>
      </c>
      <c r="V25" s="4">
        <f t="shared" si="2"/>
        <v>0.6857379767827528</v>
      </c>
      <c r="W25" s="2" t="s">
        <v>41</v>
      </c>
      <c r="X25" s="6">
        <f t="shared" si="3"/>
        <v>87.33775357548919</v>
      </c>
      <c r="Y25" s="2">
        <f t="shared" si="4"/>
        <v>7.620974442264155</v>
      </c>
      <c r="Z25" s="2" t="str">
        <f t="shared" si="5"/>
        <v>Significant</v>
      </c>
      <c r="AA25" s="2">
        <v>798</v>
      </c>
      <c r="AB25" s="2">
        <f t="shared" si="6"/>
        <v>0.30225563909774433</v>
      </c>
      <c r="AC25" s="2">
        <v>746</v>
      </c>
      <c r="AD25" s="2">
        <f t="shared" si="7"/>
        <v>0.10160857908847185</v>
      </c>
      <c r="AE25" s="4">
        <f t="shared" si="8"/>
        <v>0.6638323129660011</v>
      </c>
      <c r="AI25" s="3"/>
    </row>
    <row r="26" spans="1:35" ht="11.25">
      <c r="A26" s="1" t="s">
        <v>12</v>
      </c>
      <c r="B26" s="1" t="s">
        <v>68</v>
      </c>
      <c r="C26" s="1" t="str">
        <f t="shared" si="0"/>
        <v>Outer London - Low</v>
      </c>
      <c r="D26" s="7">
        <v>211.6</v>
      </c>
      <c r="E26" s="3"/>
      <c r="F26" s="3"/>
      <c r="G26" s="3">
        <v>154</v>
      </c>
      <c r="H26" s="3">
        <v>130</v>
      </c>
      <c r="I26" s="3">
        <v>83</v>
      </c>
      <c r="J26" s="3">
        <v>120</v>
      </c>
      <c r="K26" s="3">
        <v>129</v>
      </c>
      <c r="L26" s="3">
        <v>84</v>
      </c>
      <c r="M26" s="3">
        <v>75</v>
      </c>
      <c r="N26" s="3">
        <v>63</v>
      </c>
      <c r="O26" s="3">
        <v>74</v>
      </c>
      <c r="P26" s="3">
        <v>78</v>
      </c>
      <c r="Q26" s="3">
        <v>51</v>
      </c>
      <c r="R26" s="3">
        <v>46</v>
      </c>
      <c r="S26" s="3">
        <v>67</v>
      </c>
      <c r="T26" s="3">
        <v>80</v>
      </c>
      <c r="U26" s="7">
        <f t="shared" si="1"/>
        <v>64.4</v>
      </c>
      <c r="V26" s="4">
        <f t="shared" si="2"/>
        <v>0.6956521739130435</v>
      </c>
      <c r="W26" s="2" t="s">
        <v>41</v>
      </c>
      <c r="X26" s="6">
        <f t="shared" si="3"/>
        <v>76.6196876309018</v>
      </c>
      <c r="Y26" s="2">
        <f t="shared" si="4"/>
        <v>9.744281816713581</v>
      </c>
      <c r="Z26" s="2" t="str">
        <f t="shared" si="5"/>
        <v>Significant</v>
      </c>
      <c r="AA26" s="2">
        <v>891</v>
      </c>
      <c r="AB26" s="2">
        <f t="shared" si="6"/>
        <v>0.23748597081930414</v>
      </c>
      <c r="AC26" s="2">
        <v>920</v>
      </c>
      <c r="AD26" s="2">
        <f t="shared" si="7"/>
        <v>0.07</v>
      </c>
      <c r="AE26" s="4">
        <f t="shared" si="8"/>
        <v>0.7052457466918715</v>
      </c>
      <c r="AI26" s="3"/>
    </row>
    <row r="27" spans="1:35" ht="11.25">
      <c r="A27" s="1" t="s">
        <v>14</v>
      </c>
      <c r="B27" s="1" t="s">
        <v>68</v>
      </c>
      <c r="C27" s="1" t="str">
        <f t="shared" si="0"/>
        <v>Outer London - Low</v>
      </c>
      <c r="D27" s="7">
        <v>226.4</v>
      </c>
      <c r="E27" s="3"/>
      <c r="F27" s="3"/>
      <c r="G27" s="3">
        <v>122</v>
      </c>
      <c r="H27" s="3">
        <v>134</v>
      </c>
      <c r="I27" s="3">
        <v>120</v>
      </c>
      <c r="J27" s="3">
        <v>146</v>
      </c>
      <c r="K27" s="3">
        <v>103</v>
      </c>
      <c r="L27" s="3">
        <v>102</v>
      </c>
      <c r="M27" s="3">
        <v>101</v>
      </c>
      <c r="N27" s="3">
        <v>97</v>
      </c>
      <c r="O27" s="3">
        <v>73</v>
      </c>
      <c r="P27" s="3">
        <v>73</v>
      </c>
      <c r="Q27" s="3">
        <v>64</v>
      </c>
      <c r="R27" s="3">
        <v>62</v>
      </c>
      <c r="S27" s="3">
        <v>67</v>
      </c>
      <c r="T27" s="3">
        <v>78</v>
      </c>
      <c r="U27" s="7">
        <f t="shared" si="1"/>
        <v>68.8</v>
      </c>
      <c r="V27" s="4">
        <f t="shared" si="2"/>
        <v>0.6961130742049471</v>
      </c>
      <c r="W27" s="2" t="s">
        <v>41</v>
      </c>
      <c r="X27" s="6">
        <f t="shared" si="3"/>
        <v>81.9787206031955</v>
      </c>
      <c r="Y27" s="2">
        <f t="shared" si="4"/>
        <v>10.592912127633255</v>
      </c>
      <c r="Z27" s="2" t="str">
        <f t="shared" si="5"/>
        <v>Significant</v>
      </c>
      <c r="AA27" s="2">
        <v>1026</v>
      </c>
      <c r="AB27" s="2">
        <f t="shared" si="6"/>
        <v>0.2206627680311891</v>
      </c>
      <c r="AC27" s="2">
        <v>932</v>
      </c>
      <c r="AD27" s="2">
        <f t="shared" si="7"/>
        <v>0.07381974248927038</v>
      </c>
      <c r="AE27" s="4">
        <f t="shared" si="8"/>
        <v>0.6654635344788364</v>
      </c>
      <c r="AG27" s="2" t="s">
        <v>86</v>
      </c>
      <c r="AI27" s="3"/>
    </row>
    <row r="28" spans="1:35" ht="11.25">
      <c r="A28" s="1" t="s">
        <v>7</v>
      </c>
      <c r="B28" s="1" t="s">
        <v>68</v>
      </c>
      <c r="C28" s="1" t="str">
        <f t="shared" si="0"/>
        <v>Outer London - Low</v>
      </c>
      <c r="D28" s="7">
        <v>235.6</v>
      </c>
      <c r="E28" s="3"/>
      <c r="F28" s="3"/>
      <c r="G28" s="3">
        <v>188</v>
      </c>
      <c r="H28" s="3">
        <v>173</v>
      </c>
      <c r="I28" s="3">
        <v>126</v>
      </c>
      <c r="J28" s="3">
        <v>135</v>
      </c>
      <c r="K28" s="3">
        <v>98</v>
      </c>
      <c r="L28" s="3">
        <v>85</v>
      </c>
      <c r="M28" s="3">
        <v>97</v>
      </c>
      <c r="N28" s="3">
        <v>98</v>
      </c>
      <c r="O28" s="3">
        <v>98</v>
      </c>
      <c r="P28" s="3">
        <v>86</v>
      </c>
      <c r="Q28" s="3">
        <v>72</v>
      </c>
      <c r="R28" s="3">
        <v>52</v>
      </c>
      <c r="S28" s="3">
        <v>70</v>
      </c>
      <c r="T28" s="3">
        <v>73</v>
      </c>
      <c r="U28" s="7">
        <f t="shared" si="1"/>
        <v>70.6</v>
      </c>
      <c r="V28" s="4">
        <f t="shared" si="2"/>
        <v>0.700339558573854</v>
      </c>
      <c r="W28" s="2" t="s">
        <v>41</v>
      </c>
      <c r="X28" s="6">
        <f t="shared" si="3"/>
        <v>85.31001136975644</v>
      </c>
      <c r="Y28" s="2">
        <f t="shared" si="4"/>
        <v>12.682241569544267</v>
      </c>
      <c r="Z28" s="2" t="str">
        <f t="shared" si="5"/>
        <v>Significant</v>
      </c>
      <c r="AA28" s="2">
        <v>942</v>
      </c>
      <c r="AB28" s="2">
        <f t="shared" si="6"/>
        <v>0.25010615711252654</v>
      </c>
      <c r="AC28" s="2">
        <v>919</v>
      </c>
      <c r="AD28" s="2">
        <f t="shared" si="7"/>
        <v>0.07682263329706202</v>
      </c>
      <c r="AE28" s="4">
        <f t="shared" si="8"/>
        <v>0.6928398957307622</v>
      </c>
      <c r="AI28" s="3"/>
    </row>
    <row r="29" spans="1:35" ht="11.25">
      <c r="A29" s="1" t="s">
        <v>29</v>
      </c>
      <c r="B29" s="1" t="s">
        <v>68</v>
      </c>
      <c r="C29" s="1" t="str">
        <f t="shared" si="0"/>
        <v>Outer London - High</v>
      </c>
      <c r="D29" s="7">
        <v>124</v>
      </c>
      <c r="E29" s="3"/>
      <c r="F29" s="3"/>
      <c r="G29" s="3">
        <v>82</v>
      </c>
      <c r="H29" s="3">
        <v>64</v>
      </c>
      <c r="I29" s="3">
        <v>63</v>
      </c>
      <c r="J29" s="3">
        <v>77</v>
      </c>
      <c r="K29" s="3">
        <v>49</v>
      </c>
      <c r="L29" s="3">
        <v>65</v>
      </c>
      <c r="M29" s="3">
        <v>52</v>
      </c>
      <c r="N29" s="3">
        <v>46</v>
      </c>
      <c r="O29" s="3">
        <v>44</v>
      </c>
      <c r="P29" s="3">
        <v>34</v>
      </c>
      <c r="Q29" s="3">
        <v>37</v>
      </c>
      <c r="R29" s="3">
        <v>39</v>
      </c>
      <c r="S29" s="3">
        <v>29</v>
      </c>
      <c r="T29" s="3">
        <v>38</v>
      </c>
      <c r="U29" s="7">
        <f t="shared" si="1"/>
        <v>35.4</v>
      </c>
      <c r="V29" s="4">
        <f t="shared" si="2"/>
        <v>0.714516129032258</v>
      </c>
      <c r="W29" s="2" t="s">
        <v>42</v>
      </c>
      <c r="X29" s="6">
        <f t="shared" si="3"/>
        <v>44.90000598408234</v>
      </c>
      <c r="Y29" s="2">
        <f t="shared" si="4"/>
        <v>10.05012268033942</v>
      </c>
      <c r="Z29" s="2" t="str">
        <f t="shared" si="5"/>
        <v>Significant</v>
      </c>
      <c r="AA29" s="2">
        <v>623</v>
      </c>
      <c r="AB29" s="2">
        <f t="shared" si="6"/>
        <v>0.19903691813804172</v>
      </c>
      <c r="AC29" s="2">
        <v>560</v>
      </c>
      <c r="AD29" s="2">
        <f t="shared" si="7"/>
        <v>0.06321428571428571</v>
      </c>
      <c r="AE29" s="4">
        <f t="shared" si="8"/>
        <v>0.6823991935483872</v>
      </c>
      <c r="AI29" s="3"/>
    </row>
    <row r="30" spans="1:35" ht="11.25">
      <c r="A30" s="1" t="s">
        <v>13</v>
      </c>
      <c r="B30" s="1" t="s">
        <v>68</v>
      </c>
      <c r="C30" s="1" t="str">
        <f t="shared" si="0"/>
        <v>Outer London - Low</v>
      </c>
      <c r="D30" s="7">
        <v>255</v>
      </c>
      <c r="E30" s="3"/>
      <c r="F30" s="3"/>
      <c r="G30" s="3">
        <v>153</v>
      </c>
      <c r="H30" s="3">
        <v>157</v>
      </c>
      <c r="I30" s="3">
        <v>119</v>
      </c>
      <c r="J30" s="3">
        <v>110</v>
      </c>
      <c r="K30" s="3">
        <v>116</v>
      </c>
      <c r="L30" s="3">
        <v>107</v>
      </c>
      <c r="M30" s="3">
        <v>88</v>
      </c>
      <c r="N30" s="3">
        <v>83</v>
      </c>
      <c r="O30" s="3">
        <v>74</v>
      </c>
      <c r="P30" s="3">
        <v>83</v>
      </c>
      <c r="Q30" s="3">
        <v>59</v>
      </c>
      <c r="R30" s="3">
        <v>84</v>
      </c>
      <c r="S30" s="3">
        <v>66</v>
      </c>
      <c r="T30" s="3">
        <v>71</v>
      </c>
      <c r="U30" s="7">
        <f t="shared" si="1"/>
        <v>72.6</v>
      </c>
      <c r="V30" s="4">
        <f t="shared" si="2"/>
        <v>0.7152941176470589</v>
      </c>
      <c r="W30" s="2" t="s">
        <v>41</v>
      </c>
      <c r="X30" s="6">
        <f t="shared" si="3"/>
        <v>92.33468972533062</v>
      </c>
      <c r="Y30" s="2">
        <f t="shared" si="4"/>
        <v>21.0894724243725</v>
      </c>
      <c r="Z30" s="2" t="str">
        <f t="shared" si="5"/>
        <v>Significant</v>
      </c>
      <c r="AA30" s="2">
        <v>1332</v>
      </c>
      <c r="AB30" s="2">
        <f t="shared" si="6"/>
        <v>0.19144144144144143</v>
      </c>
      <c r="AC30" s="2">
        <v>1265</v>
      </c>
      <c r="AD30" s="2">
        <f t="shared" si="7"/>
        <v>0.057391304347826085</v>
      </c>
      <c r="AE30" s="4">
        <f t="shared" si="8"/>
        <v>0.7002148337595908</v>
      </c>
      <c r="AI30" s="3"/>
    </row>
    <row r="31" spans="1:35" ht="11.25">
      <c r="A31" s="1" t="s">
        <v>6</v>
      </c>
      <c r="B31" s="1" t="s">
        <v>68</v>
      </c>
      <c r="C31" s="1" t="str">
        <f t="shared" si="0"/>
        <v>Outer London - High</v>
      </c>
      <c r="D31" s="7">
        <v>287.2</v>
      </c>
      <c r="E31" s="3"/>
      <c r="F31" s="3"/>
      <c r="G31" s="3">
        <v>180</v>
      </c>
      <c r="H31" s="3">
        <v>147</v>
      </c>
      <c r="I31" s="3">
        <v>127</v>
      </c>
      <c r="J31" s="3">
        <v>147</v>
      </c>
      <c r="K31" s="3">
        <v>137</v>
      </c>
      <c r="L31" s="3">
        <v>113</v>
      </c>
      <c r="M31" s="3">
        <v>126</v>
      </c>
      <c r="N31" s="3">
        <v>85</v>
      </c>
      <c r="O31" s="3">
        <v>66</v>
      </c>
      <c r="P31" s="3">
        <v>88</v>
      </c>
      <c r="Q31" s="3">
        <v>81</v>
      </c>
      <c r="R31" s="3">
        <v>81</v>
      </c>
      <c r="S31" s="3">
        <v>63</v>
      </c>
      <c r="T31" s="3">
        <v>92</v>
      </c>
      <c r="U31" s="7">
        <f t="shared" si="1"/>
        <v>81</v>
      </c>
      <c r="V31" s="4">
        <f t="shared" si="2"/>
        <v>0.717966573816156</v>
      </c>
      <c r="W31" s="2" t="s">
        <v>42</v>
      </c>
      <c r="X31" s="6">
        <f t="shared" si="3"/>
        <v>103.99420740829393</v>
      </c>
      <c r="Y31" s="2">
        <f t="shared" si="4"/>
        <v>25.421299296977526</v>
      </c>
      <c r="Z31" s="2" t="str">
        <f t="shared" si="5"/>
        <v>Significant</v>
      </c>
      <c r="AA31" s="2">
        <v>799</v>
      </c>
      <c r="AB31" s="2">
        <f t="shared" si="6"/>
        <v>0.3594493116395494</v>
      </c>
      <c r="AC31" s="2">
        <v>755</v>
      </c>
      <c r="AD31" s="2">
        <f t="shared" si="7"/>
        <v>0.10728476821192053</v>
      </c>
      <c r="AE31" s="4">
        <f t="shared" si="8"/>
        <v>0.7015301887140512</v>
      </c>
      <c r="AI31" s="3"/>
    </row>
    <row r="32" spans="1:35" ht="11.25">
      <c r="A32" s="1" t="s">
        <v>24</v>
      </c>
      <c r="B32" s="1" t="s">
        <v>68</v>
      </c>
      <c r="C32" s="1" t="str">
        <f t="shared" si="0"/>
        <v>Outer London - Moderate</v>
      </c>
      <c r="D32" s="7">
        <v>150.4</v>
      </c>
      <c r="E32" s="3"/>
      <c r="F32" s="3"/>
      <c r="G32" s="3">
        <v>99</v>
      </c>
      <c r="H32" s="3">
        <v>90</v>
      </c>
      <c r="I32" s="3">
        <v>52</v>
      </c>
      <c r="J32" s="3">
        <v>67</v>
      </c>
      <c r="K32" s="3">
        <v>60</v>
      </c>
      <c r="L32" s="3">
        <v>63</v>
      </c>
      <c r="M32" s="3">
        <v>45</v>
      </c>
      <c r="N32" s="3">
        <v>48</v>
      </c>
      <c r="O32" s="3">
        <v>49</v>
      </c>
      <c r="P32" s="3">
        <v>47</v>
      </c>
      <c r="Q32" s="3">
        <v>45</v>
      </c>
      <c r="R32" s="3">
        <v>40</v>
      </c>
      <c r="S32" s="3">
        <v>30</v>
      </c>
      <c r="T32" s="3">
        <v>43</v>
      </c>
      <c r="U32" s="7">
        <f t="shared" si="1"/>
        <v>41</v>
      </c>
      <c r="V32" s="4">
        <f t="shared" si="2"/>
        <v>0.7273936170212766</v>
      </c>
      <c r="W32" s="2" t="s">
        <v>40</v>
      </c>
      <c r="X32" s="6">
        <f t="shared" si="3"/>
        <v>54.45936209682245</v>
      </c>
      <c r="Y32" s="2">
        <f t="shared" si="4"/>
        <v>16.632073997792084</v>
      </c>
      <c r="Z32" s="2" t="str">
        <f t="shared" si="5"/>
        <v>Significant</v>
      </c>
      <c r="AA32" s="2">
        <v>342</v>
      </c>
      <c r="AB32" s="2">
        <f t="shared" si="6"/>
        <v>0.439766081871345</v>
      </c>
      <c r="AC32" s="2">
        <v>363</v>
      </c>
      <c r="AD32" s="2">
        <f t="shared" si="7"/>
        <v>0.11294765840220386</v>
      </c>
      <c r="AE32" s="4">
        <f t="shared" si="8"/>
        <v>0.7431642342183927</v>
      </c>
      <c r="AI32" s="3"/>
    </row>
    <row r="33" spans="1:35" ht="11.25">
      <c r="A33" s="1" t="s">
        <v>22</v>
      </c>
      <c r="B33" s="1" t="s">
        <v>68</v>
      </c>
      <c r="C33" s="1" t="str">
        <f t="shared" si="0"/>
        <v>Outer London - Moderate</v>
      </c>
      <c r="D33" s="7">
        <v>116</v>
      </c>
      <c r="E33" s="3"/>
      <c r="F33" s="3"/>
      <c r="G33" s="3">
        <v>114</v>
      </c>
      <c r="H33" s="3">
        <v>64</v>
      </c>
      <c r="I33" s="3">
        <v>66</v>
      </c>
      <c r="J33" s="3">
        <v>83</v>
      </c>
      <c r="K33" s="3">
        <v>70</v>
      </c>
      <c r="L33" s="3">
        <v>74</v>
      </c>
      <c r="M33" s="3">
        <v>57</v>
      </c>
      <c r="N33" s="3">
        <v>49</v>
      </c>
      <c r="O33" s="3">
        <v>45</v>
      </c>
      <c r="P33" s="3">
        <v>42</v>
      </c>
      <c r="Q33" s="3">
        <v>31</v>
      </c>
      <c r="R33" s="3">
        <v>29</v>
      </c>
      <c r="S33" s="3">
        <v>22</v>
      </c>
      <c r="T33" s="3">
        <v>30</v>
      </c>
      <c r="U33" s="7">
        <f t="shared" si="1"/>
        <v>30.8</v>
      </c>
      <c r="V33" s="4">
        <f t="shared" si="2"/>
        <v>0.7344827586206897</v>
      </c>
      <c r="W33" s="2" t="s">
        <v>40</v>
      </c>
      <c r="X33" s="6">
        <f t="shared" si="3"/>
        <v>42.003231404464124</v>
      </c>
      <c r="Y33" s="2">
        <f t="shared" si="4"/>
        <v>14.940802136550815</v>
      </c>
      <c r="Z33" s="2" t="str">
        <f t="shared" si="5"/>
        <v>Significant</v>
      </c>
      <c r="AA33" s="2">
        <v>437</v>
      </c>
      <c r="AB33" s="2">
        <f t="shared" si="6"/>
        <v>0.2654462242562929</v>
      </c>
      <c r="AC33" s="2">
        <v>380</v>
      </c>
      <c r="AD33" s="2">
        <f t="shared" si="7"/>
        <v>0.08105263157894738</v>
      </c>
      <c r="AE33" s="4">
        <f t="shared" si="8"/>
        <v>0.694655172413793</v>
      </c>
      <c r="AI33" s="3"/>
    </row>
    <row r="34" spans="1:35" ht="11.25">
      <c r="A34" s="1" t="s">
        <v>1</v>
      </c>
      <c r="B34" s="1" t="s">
        <v>68</v>
      </c>
      <c r="C34" s="1" t="str">
        <f t="shared" si="0"/>
        <v>Outer London - Low</v>
      </c>
      <c r="D34" s="7">
        <v>146.2</v>
      </c>
      <c r="E34" s="3"/>
      <c r="F34" s="3"/>
      <c r="G34" s="3">
        <v>115</v>
      </c>
      <c r="H34" s="3">
        <v>82</v>
      </c>
      <c r="I34" s="3">
        <v>87</v>
      </c>
      <c r="J34" s="3">
        <v>103</v>
      </c>
      <c r="K34" s="3">
        <v>105</v>
      </c>
      <c r="L34" s="3">
        <v>73</v>
      </c>
      <c r="M34" s="3">
        <v>82</v>
      </c>
      <c r="N34" s="3">
        <v>68</v>
      </c>
      <c r="O34" s="3">
        <v>49</v>
      </c>
      <c r="P34" s="3">
        <v>55</v>
      </c>
      <c r="Q34" s="3">
        <v>31</v>
      </c>
      <c r="R34" s="3">
        <v>24</v>
      </c>
      <c r="S34" s="3">
        <v>30</v>
      </c>
      <c r="T34" s="3">
        <v>51</v>
      </c>
      <c r="U34" s="7">
        <f t="shared" si="1"/>
        <v>38.2</v>
      </c>
      <c r="V34" s="4">
        <f t="shared" si="2"/>
        <v>0.7387140902872776</v>
      </c>
      <c r="W34" s="2" t="s">
        <v>41</v>
      </c>
      <c r="X34" s="6">
        <f t="shared" si="3"/>
        <v>52.93855544252288</v>
      </c>
      <c r="Y34" s="2">
        <f t="shared" si="4"/>
        <v>20.51671175351291</v>
      </c>
      <c r="Z34" s="2" t="str">
        <f t="shared" si="5"/>
        <v>Significant</v>
      </c>
      <c r="AA34" s="2">
        <v>561</v>
      </c>
      <c r="AB34" s="2">
        <f t="shared" si="6"/>
        <v>0.26060606060606056</v>
      </c>
      <c r="AC34" s="2">
        <v>561</v>
      </c>
      <c r="AD34" s="2">
        <f t="shared" si="7"/>
        <v>0.0680926916221034</v>
      </c>
      <c r="AE34" s="4">
        <f t="shared" si="8"/>
        <v>0.7387140902872775</v>
      </c>
      <c r="AI34" s="3"/>
    </row>
    <row r="35" spans="1:35" ht="11.25">
      <c r="A35" s="1" t="s">
        <v>8</v>
      </c>
      <c r="B35" s="1" t="s">
        <v>68</v>
      </c>
      <c r="C35" s="1" t="str">
        <f t="shared" si="0"/>
        <v>Outer London - Moderate</v>
      </c>
      <c r="D35" s="7">
        <v>200.2</v>
      </c>
      <c r="E35" s="3"/>
      <c r="F35" s="3"/>
      <c r="G35" s="3">
        <v>135</v>
      </c>
      <c r="H35" s="3">
        <v>113</v>
      </c>
      <c r="I35" s="3">
        <v>108</v>
      </c>
      <c r="J35" s="3">
        <v>122</v>
      </c>
      <c r="K35" s="3">
        <v>130</v>
      </c>
      <c r="L35" s="3">
        <v>126</v>
      </c>
      <c r="M35" s="3">
        <v>99</v>
      </c>
      <c r="N35" s="3">
        <v>104</v>
      </c>
      <c r="O35" s="3">
        <v>94</v>
      </c>
      <c r="P35" s="3">
        <v>73</v>
      </c>
      <c r="Q35" s="3">
        <v>28</v>
      </c>
      <c r="R35" s="3">
        <v>40</v>
      </c>
      <c r="S35" s="3">
        <v>54</v>
      </c>
      <c r="T35" s="3">
        <v>48</v>
      </c>
      <c r="U35" s="7">
        <f t="shared" si="1"/>
        <v>48.6</v>
      </c>
      <c r="V35" s="4">
        <f t="shared" si="2"/>
        <v>0.7572427572427572</v>
      </c>
      <c r="W35" s="2" t="s">
        <v>40</v>
      </c>
      <c r="X35" s="6">
        <f t="shared" si="3"/>
        <v>72.49178385494584</v>
      </c>
      <c r="Y35" s="2">
        <f t="shared" si="4"/>
        <v>39.37117459501625</v>
      </c>
      <c r="Z35" s="2" t="str">
        <f t="shared" si="5"/>
        <v>Significant</v>
      </c>
      <c r="AA35" s="2">
        <v>677</v>
      </c>
      <c r="AB35" s="2">
        <f t="shared" si="6"/>
        <v>0.2957163958641063</v>
      </c>
      <c r="AC35" s="2">
        <v>670</v>
      </c>
      <c r="AD35" s="2">
        <f t="shared" si="7"/>
        <v>0.07253731343283583</v>
      </c>
      <c r="AE35" s="4">
        <f t="shared" si="8"/>
        <v>0.7547064875423084</v>
      </c>
      <c r="AI35" s="3"/>
    </row>
    <row r="36" spans="1:27" ht="11.25">
      <c r="A36" s="1" t="s">
        <v>72</v>
      </c>
      <c r="D36" s="7">
        <v>6684.4</v>
      </c>
      <c r="E36" s="5">
        <v>6043</v>
      </c>
      <c r="F36" s="3">
        <v>5650</v>
      </c>
      <c r="G36" s="3">
        <v>4892</v>
      </c>
      <c r="H36" s="3">
        <v>4169</v>
      </c>
      <c r="I36" s="3">
        <v>3650</v>
      </c>
      <c r="J36" s="3">
        <v>3946</v>
      </c>
      <c r="K36" s="3">
        <v>3784</v>
      </c>
      <c r="L36" s="3">
        <v>3526</v>
      </c>
      <c r="M36" s="3">
        <v>3227</v>
      </c>
      <c r="N36" s="3">
        <v>2886</v>
      </c>
      <c r="O36" s="3">
        <v>2805</v>
      </c>
      <c r="P36" s="3">
        <v>3018</v>
      </c>
      <c r="Q36" s="3">
        <v>2324</v>
      </c>
      <c r="R36" s="3">
        <v>2167</v>
      </c>
      <c r="S36" s="3">
        <v>2092</v>
      </c>
      <c r="T36" s="3">
        <v>2501</v>
      </c>
      <c r="U36" s="7">
        <f t="shared" si="1"/>
        <v>2420.4</v>
      </c>
      <c r="V36" s="4">
        <f t="shared" si="2"/>
        <v>0.6379031775477231</v>
      </c>
      <c r="X36" s="6"/>
      <c r="AA36" s="2">
        <f>S36/U36</f>
        <v>0.8643199471161791</v>
      </c>
    </row>
    <row r="37" spans="1:20" ht="11.25">
      <c r="A37" s="1" t="s">
        <v>37</v>
      </c>
      <c r="F37" s="4">
        <f aca="true" t="shared" si="9" ref="F37:M37">(E36-F36)/E36</f>
        <v>0.06503392354790667</v>
      </c>
      <c r="G37" s="4">
        <f t="shared" si="9"/>
        <v>0.13415929203539823</v>
      </c>
      <c r="H37" s="4">
        <f t="shared" si="9"/>
        <v>0.14779231398201145</v>
      </c>
      <c r="I37" s="4">
        <f t="shared" si="9"/>
        <v>0.12449028544015352</v>
      </c>
      <c r="J37" s="4">
        <f t="shared" si="9"/>
        <v>-0.08109589041095891</v>
      </c>
      <c r="K37" s="4">
        <f t="shared" si="9"/>
        <v>0.041054232133806386</v>
      </c>
      <c r="L37" s="4">
        <f t="shared" si="9"/>
        <v>0.06818181818181818</v>
      </c>
      <c r="M37" s="4">
        <f t="shared" si="9"/>
        <v>0.08479863868406126</v>
      </c>
      <c r="N37" s="4">
        <f>(L36-N36)/L36</f>
        <v>0.18150879183210436</v>
      </c>
      <c r="O37" s="4">
        <f aca="true" t="shared" si="10" ref="O37:T37">(N36-O36)/N36</f>
        <v>0.028066528066528068</v>
      </c>
      <c r="P37" s="4">
        <f t="shared" si="10"/>
        <v>-0.07593582887700535</v>
      </c>
      <c r="Q37" s="4">
        <f t="shared" si="10"/>
        <v>0.2299536116633532</v>
      </c>
      <c r="R37" s="4">
        <f t="shared" si="10"/>
        <v>0.06755593803786575</v>
      </c>
      <c r="S37" s="4">
        <f t="shared" si="10"/>
        <v>0.03461005999077065</v>
      </c>
      <c r="T37" s="4">
        <f t="shared" si="10"/>
        <v>-0.19550669216061187</v>
      </c>
    </row>
    <row r="38" spans="1:27" ht="11.25">
      <c r="A38" s="1" t="s">
        <v>41</v>
      </c>
      <c r="D38" s="2">
        <f>SUMIF($W$3:$W$35,$A38,D$3:D$35)</f>
        <v>2732.7999999999997</v>
      </c>
      <c r="F38" s="4"/>
      <c r="G38" s="2">
        <f aca="true" t="shared" si="11" ref="G38:T40">SUMIF($W$3:$W$35,$A38,G$3:G$35)</f>
        <v>1977</v>
      </c>
      <c r="H38" s="2">
        <f t="shared" si="11"/>
        <v>1755</v>
      </c>
      <c r="I38" s="2">
        <f t="shared" si="11"/>
        <v>1540</v>
      </c>
      <c r="J38" s="2">
        <f t="shared" si="11"/>
        <v>1702</v>
      </c>
      <c r="K38" s="2">
        <f t="shared" si="11"/>
        <v>1595</v>
      </c>
      <c r="L38" s="2">
        <f t="shared" si="11"/>
        <v>1411</v>
      </c>
      <c r="M38" s="2">
        <f t="shared" si="11"/>
        <v>1320</v>
      </c>
      <c r="N38" s="2">
        <f t="shared" si="11"/>
        <v>1136</v>
      </c>
      <c r="O38" s="2">
        <f t="shared" si="11"/>
        <v>1096</v>
      </c>
      <c r="P38" s="2">
        <f t="shared" si="11"/>
        <v>1127</v>
      </c>
      <c r="Q38" s="2">
        <f t="shared" si="11"/>
        <v>936</v>
      </c>
      <c r="R38" s="2">
        <f t="shared" si="11"/>
        <v>854</v>
      </c>
      <c r="S38" s="2">
        <f t="shared" si="11"/>
        <v>848</v>
      </c>
      <c r="T38" s="2">
        <f t="shared" si="11"/>
        <v>979</v>
      </c>
      <c r="U38" s="7">
        <f>AVERAGE(P38:T38)</f>
        <v>948.8</v>
      </c>
      <c r="V38" s="4">
        <f>(D38-U38)/D38</f>
        <v>0.6528103044496487</v>
      </c>
      <c r="W38" s="2" t="s">
        <v>41</v>
      </c>
      <c r="X38" s="6">
        <f>D38*(1-$V$36)</f>
        <v>989.5381963975823</v>
      </c>
      <c r="Y38" s="2">
        <f>((U38-X38)^2)/X38*5</f>
        <v>8.385733121620634</v>
      </c>
      <c r="Z38" s="2" t="str">
        <f>IF(Y38&gt;3.84,"Significant","Not significant")</f>
        <v>Significant</v>
      </c>
      <c r="AA38" s="2">
        <f>S38/U38</f>
        <v>0.8937605396290051</v>
      </c>
    </row>
    <row r="39" spans="1:27" ht="11.25">
      <c r="A39" s="1" t="s">
        <v>40</v>
      </c>
      <c r="D39" s="2">
        <f>SUMIF($W$3:$W$35,$A39,D$3:D$35)</f>
        <v>1744.6000000000004</v>
      </c>
      <c r="F39" s="4"/>
      <c r="G39" s="2">
        <f t="shared" si="11"/>
        <v>1244</v>
      </c>
      <c r="H39" s="2">
        <f t="shared" si="11"/>
        <v>1049</v>
      </c>
      <c r="I39" s="2">
        <f t="shared" si="11"/>
        <v>920</v>
      </c>
      <c r="J39" s="2">
        <f t="shared" si="11"/>
        <v>1013</v>
      </c>
      <c r="K39" s="2">
        <f t="shared" si="11"/>
        <v>970</v>
      </c>
      <c r="L39" s="2">
        <f t="shared" si="11"/>
        <v>881</v>
      </c>
      <c r="M39" s="2">
        <f t="shared" si="11"/>
        <v>812</v>
      </c>
      <c r="N39" s="2">
        <f t="shared" si="11"/>
        <v>732</v>
      </c>
      <c r="O39" s="2">
        <f t="shared" si="11"/>
        <v>740</v>
      </c>
      <c r="P39" s="2">
        <f t="shared" si="11"/>
        <v>746</v>
      </c>
      <c r="Q39" s="2">
        <f t="shared" si="11"/>
        <v>556</v>
      </c>
      <c r="R39" s="2">
        <f t="shared" si="11"/>
        <v>540</v>
      </c>
      <c r="S39" s="2">
        <f t="shared" si="11"/>
        <v>513</v>
      </c>
      <c r="T39" s="2">
        <f t="shared" si="11"/>
        <v>633</v>
      </c>
      <c r="U39" s="7">
        <f>AVERAGE(P39:T39)</f>
        <v>597.6</v>
      </c>
      <c r="V39" s="4">
        <f>(D39-U39)/D39</f>
        <v>0.6574572968015592</v>
      </c>
      <c r="W39" s="2" t="s">
        <v>40</v>
      </c>
      <c r="X39" s="6">
        <f>D39*(1-$V$36)</f>
        <v>631.7141164502425</v>
      </c>
      <c r="Y39" s="2">
        <f>((U39-X39)^2)/X39*5</f>
        <v>9.211231084404382</v>
      </c>
      <c r="Z39" s="2" t="str">
        <f>IF(Y39&gt;3.84,"Significant","Not significant")</f>
        <v>Significant</v>
      </c>
      <c r="AA39" s="2">
        <f>S39/U39</f>
        <v>0.858433734939759</v>
      </c>
    </row>
    <row r="40" spans="1:27" ht="11.25">
      <c r="A40" s="1" t="s">
        <v>42</v>
      </c>
      <c r="D40" s="2">
        <f>SUMIF($W$3:$W$35,$A40,D$3:D$35)</f>
        <v>2207</v>
      </c>
      <c r="F40" s="4"/>
      <c r="G40" s="2">
        <f t="shared" si="11"/>
        <v>1671</v>
      </c>
      <c r="H40" s="2">
        <f t="shared" si="11"/>
        <v>1365</v>
      </c>
      <c r="I40" s="2">
        <f t="shared" si="11"/>
        <v>1190</v>
      </c>
      <c r="J40" s="2">
        <f t="shared" si="11"/>
        <v>1231</v>
      </c>
      <c r="K40" s="2">
        <f t="shared" si="11"/>
        <v>1219</v>
      </c>
      <c r="L40" s="2">
        <f t="shared" si="11"/>
        <v>1234</v>
      </c>
      <c r="M40" s="2">
        <f t="shared" si="11"/>
        <v>1095</v>
      </c>
      <c r="N40" s="2">
        <f t="shared" si="11"/>
        <v>1018</v>
      </c>
      <c r="O40" s="2">
        <f t="shared" si="11"/>
        <v>969</v>
      </c>
      <c r="P40" s="2">
        <f t="shared" si="11"/>
        <v>1145</v>
      </c>
      <c r="Q40" s="2">
        <f t="shared" si="11"/>
        <v>832</v>
      </c>
      <c r="R40" s="2">
        <f t="shared" si="11"/>
        <v>773</v>
      </c>
      <c r="S40" s="2">
        <f t="shared" si="11"/>
        <v>731</v>
      </c>
      <c r="T40" s="2">
        <f t="shared" si="11"/>
        <v>889</v>
      </c>
      <c r="U40" s="7">
        <f>AVERAGE(P40:T40)</f>
        <v>874</v>
      </c>
      <c r="V40" s="4">
        <f>(D40-U40)/D40</f>
        <v>0.6039873130946987</v>
      </c>
      <c r="W40" s="2" t="s">
        <v>42</v>
      </c>
      <c r="X40" s="6">
        <f>D40*(1-$V$36)</f>
        <v>799.1476871521752</v>
      </c>
      <c r="Y40" s="2">
        <f>((U40-X40)^2)/X40*5</f>
        <v>35.055277195601334</v>
      </c>
      <c r="Z40" s="2" t="str">
        <f>IF(Y40&gt;3.84,"Significant","Not significant")</f>
        <v>Significant</v>
      </c>
      <c r="AA40" s="2">
        <f>S40/U40</f>
        <v>0.8363844393592678</v>
      </c>
    </row>
    <row r="41" spans="6:24" ht="11.25">
      <c r="F41" s="4"/>
      <c r="V41" s="4"/>
      <c r="X41" s="6"/>
    </row>
    <row r="42" spans="1:27" ht="11.25">
      <c r="A42" s="1" t="s">
        <v>62</v>
      </c>
      <c r="D42" s="2">
        <f>SUMIF($C$3:$C$35,$A42,D$3:D$35)</f>
        <v>644</v>
      </c>
      <c r="F42" s="4"/>
      <c r="G42" s="2">
        <f aca="true" t="shared" si="12" ref="G42:T44">SUMIF($C$3:$C$35,$A42,G$3:G$35)</f>
        <v>482</v>
      </c>
      <c r="H42" s="2">
        <f t="shared" si="12"/>
        <v>430</v>
      </c>
      <c r="I42" s="2">
        <f t="shared" si="12"/>
        <v>419</v>
      </c>
      <c r="J42" s="2">
        <f t="shared" si="12"/>
        <v>468</v>
      </c>
      <c r="K42" s="2">
        <f t="shared" si="12"/>
        <v>454</v>
      </c>
      <c r="L42" s="2">
        <f t="shared" si="12"/>
        <v>436</v>
      </c>
      <c r="M42" s="2">
        <f t="shared" si="12"/>
        <v>401</v>
      </c>
      <c r="N42" s="2">
        <f t="shared" si="12"/>
        <v>307</v>
      </c>
      <c r="O42" s="2">
        <f t="shared" si="12"/>
        <v>291</v>
      </c>
      <c r="P42" s="2">
        <f t="shared" si="12"/>
        <v>345</v>
      </c>
      <c r="Q42" s="2">
        <f t="shared" si="12"/>
        <v>301</v>
      </c>
      <c r="R42" s="2">
        <f t="shared" si="12"/>
        <v>262</v>
      </c>
      <c r="S42" s="2">
        <f t="shared" si="12"/>
        <v>230</v>
      </c>
      <c r="T42" s="2">
        <f t="shared" si="12"/>
        <v>292</v>
      </c>
      <c r="U42" s="7">
        <f>AVERAGE(P42:T42)</f>
        <v>286</v>
      </c>
      <c r="V42" s="4">
        <f>(D42-U42)/D42</f>
        <v>0.5559006211180124</v>
      </c>
      <c r="W42" s="2" t="s">
        <v>41</v>
      </c>
      <c r="X42" s="6">
        <f>D42*(1-$V$45)</f>
        <v>279.0603099397888</v>
      </c>
      <c r="Y42" s="2">
        <f>((U42-X42)^2)/X42*5</f>
        <v>0.862883334111276</v>
      </c>
      <c r="Z42" s="2" t="str">
        <f>IF(Y42&gt;3.84,"Significant","Not significant")</f>
        <v>Not significant</v>
      </c>
      <c r="AA42" s="2">
        <f>S42/U42</f>
        <v>0.8041958041958042</v>
      </c>
    </row>
    <row r="43" spans="1:27" ht="11.25">
      <c r="A43" s="1" t="s">
        <v>63</v>
      </c>
      <c r="D43" s="2">
        <f>SUMIF($C$3:$C$35,$A43,D$3:D$35)</f>
        <v>312.6</v>
      </c>
      <c r="F43" s="4"/>
      <c r="G43" s="2">
        <f t="shared" si="12"/>
        <v>209</v>
      </c>
      <c r="H43" s="2">
        <f t="shared" si="12"/>
        <v>167</v>
      </c>
      <c r="I43" s="2">
        <f t="shared" si="12"/>
        <v>162</v>
      </c>
      <c r="J43" s="2">
        <f t="shared" si="12"/>
        <v>195</v>
      </c>
      <c r="K43" s="2">
        <f t="shared" si="12"/>
        <v>185</v>
      </c>
      <c r="L43" s="2">
        <f t="shared" si="12"/>
        <v>164</v>
      </c>
      <c r="M43" s="2">
        <f t="shared" si="12"/>
        <v>173</v>
      </c>
      <c r="N43" s="2">
        <f t="shared" si="12"/>
        <v>156</v>
      </c>
      <c r="O43" s="2">
        <f t="shared" si="12"/>
        <v>169</v>
      </c>
      <c r="P43" s="2">
        <f t="shared" si="12"/>
        <v>151</v>
      </c>
      <c r="Q43" s="2">
        <f t="shared" si="12"/>
        <v>133</v>
      </c>
      <c r="R43" s="2">
        <f t="shared" si="12"/>
        <v>98</v>
      </c>
      <c r="S43" s="2">
        <f t="shared" si="12"/>
        <v>99</v>
      </c>
      <c r="T43" s="2">
        <f t="shared" si="12"/>
        <v>122</v>
      </c>
      <c r="U43" s="7">
        <f>AVERAGE(P43:T43)</f>
        <v>120.6</v>
      </c>
      <c r="V43" s="4">
        <f>(D43-U43)/D43</f>
        <v>0.6142034548944338</v>
      </c>
      <c r="W43" s="2" t="s">
        <v>40</v>
      </c>
      <c r="X43" s="6">
        <f>D43*(1-$V$45)</f>
        <v>135.4569144210838</v>
      </c>
      <c r="Y43" s="2">
        <f>((U43-X43)^2)/X43*5</f>
        <v>8.147531894505196</v>
      </c>
      <c r="Z43" s="2" t="str">
        <f>IF(Y43&gt;3.84,"Significant","Not significant")</f>
        <v>Significant</v>
      </c>
      <c r="AA43" s="2">
        <f>S43/U43</f>
        <v>0.8208955223880597</v>
      </c>
    </row>
    <row r="44" spans="1:27" ht="11.25">
      <c r="A44" s="1" t="s">
        <v>64</v>
      </c>
      <c r="D44" s="2">
        <f>SUMIF($C$3:$C$35,$A44,D$3:D$35)</f>
        <v>1069.6</v>
      </c>
      <c r="F44" s="4"/>
      <c r="G44" s="2">
        <f t="shared" si="12"/>
        <v>815</v>
      </c>
      <c r="H44" s="2">
        <f t="shared" si="12"/>
        <v>657</v>
      </c>
      <c r="I44" s="2">
        <f t="shared" si="12"/>
        <v>588</v>
      </c>
      <c r="J44" s="2">
        <f t="shared" si="12"/>
        <v>583</v>
      </c>
      <c r="K44" s="2">
        <f t="shared" si="12"/>
        <v>634</v>
      </c>
      <c r="L44" s="2">
        <f t="shared" si="12"/>
        <v>671</v>
      </c>
      <c r="M44" s="2">
        <f t="shared" si="12"/>
        <v>553</v>
      </c>
      <c r="N44" s="2">
        <f t="shared" si="12"/>
        <v>552</v>
      </c>
      <c r="O44" s="2">
        <f t="shared" si="12"/>
        <v>537</v>
      </c>
      <c r="P44" s="2">
        <f t="shared" si="12"/>
        <v>668</v>
      </c>
      <c r="Q44" s="2">
        <f t="shared" si="12"/>
        <v>433</v>
      </c>
      <c r="R44" s="2">
        <f t="shared" si="12"/>
        <v>380</v>
      </c>
      <c r="S44" s="2">
        <f t="shared" si="12"/>
        <v>404</v>
      </c>
      <c r="T44" s="2">
        <f t="shared" si="12"/>
        <v>472</v>
      </c>
      <c r="U44" s="7">
        <f>AVERAGE(P44:T44)</f>
        <v>471.4</v>
      </c>
      <c r="V44" s="4">
        <f>(D44-U44)/D44</f>
        <v>0.5592744951383695</v>
      </c>
      <c r="W44" s="2" t="s">
        <v>42</v>
      </c>
      <c r="X44" s="6">
        <f>D44*(1-$V$45)</f>
        <v>463.4827756391274</v>
      </c>
      <c r="Y44" s="2">
        <f>((U44-X44)^2)/X44*5</f>
        <v>0.6762111223438372</v>
      </c>
      <c r="Z44" s="2" t="str">
        <f>IF(Y44&gt;3.84,"Significant","Not significant")</f>
        <v>Not significant</v>
      </c>
      <c r="AA44" s="2">
        <f>S44/U44</f>
        <v>0.8570216376750106</v>
      </c>
    </row>
    <row r="45" spans="1:27" ht="11.25">
      <c r="A45" s="1" t="s">
        <v>69</v>
      </c>
      <c r="D45" s="2">
        <f>SUM(D42:D44)</f>
        <v>2026.1999999999998</v>
      </c>
      <c r="F45" s="4"/>
      <c r="G45" s="2">
        <f aca="true" t="shared" si="13" ref="G45:T45">SUM(G42:G44)</f>
        <v>1506</v>
      </c>
      <c r="H45" s="2">
        <f t="shared" si="13"/>
        <v>1254</v>
      </c>
      <c r="I45" s="2">
        <f t="shared" si="13"/>
        <v>1169</v>
      </c>
      <c r="J45" s="2">
        <f t="shared" si="13"/>
        <v>1246</v>
      </c>
      <c r="K45" s="2">
        <f t="shared" si="13"/>
        <v>1273</v>
      </c>
      <c r="L45" s="2">
        <f t="shared" si="13"/>
        <v>1271</v>
      </c>
      <c r="M45" s="2">
        <f t="shared" si="13"/>
        <v>1127</v>
      </c>
      <c r="N45" s="2">
        <f t="shared" si="13"/>
        <v>1015</v>
      </c>
      <c r="O45" s="2">
        <f t="shared" si="13"/>
        <v>997</v>
      </c>
      <c r="P45" s="2">
        <f t="shared" si="13"/>
        <v>1164</v>
      </c>
      <c r="Q45" s="2">
        <f t="shared" si="13"/>
        <v>867</v>
      </c>
      <c r="R45" s="2">
        <f t="shared" si="13"/>
        <v>740</v>
      </c>
      <c r="S45" s="2">
        <f t="shared" si="13"/>
        <v>733</v>
      </c>
      <c r="T45" s="2">
        <f t="shared" si="13"/>
        <v>886</v>
      </c>
      <c r="U45" s="7">
        <f>AVERAGE(P45:T45)</f>
        <v>878</v>
      </c>
      <c r="V45" s="4">
        <f>(D45-U45)/D45</f>
        <v>0.5666765373605764</v>
      </c>
      <c r="X45" s="6"/>
      <c r="AA45" s="2">
        <f>S45/U45</f>
        <v>0.8348519362186788</v>
      </c>
    </row>
    <row r="46" spans="6:24" ht="11.25">
      <c r="F46" s="4"/>
      <c r="V46" s="4"/>
      <c r="X46" s="6"/>
    </row>
    <row r="47" spans="1:27" ht="11.25">
      <c r="A47" s="1" t="s">
        <v>65</v>
      </c>
      <c r="D47" s="2">
        <f>SUMIF($C$3:$C$35,$A47,D$3:D$35)</f>
        <v>2088.7999999999997</v>
      </c>
      <c r="F47" s="4"/>
      <c r="G47" s="2">
        <f aca="true" t="shared" si="14" ref="G47:T49">SUMIF($C$3:$C$35,$A47,G$3:G$35)</f>
        <v>1495</v>
      </c>
      <c r="H47" s="2">
        <f t="shared" si="14"/>
        <v>1325</v>
      </c>
      <c r="I47" s="2">
        <f t="shared" si="14"/>
        <v>1121</v>
      </c>
      <c r="J47" s="2">
        <f t="shared" si="14"/>
        <v>1234</v>
      </c>
      <c r="K47" s="2">
        <f t="shared" si="14"/>
        <v>1141</v>
      </c>
      <c r="L47" s="2">
        <f t="shared" si="14"/>
        <v>975</v>
      </c>
      <c r="M47" s="2">
        <f t="shared" si="14"/>
        <v>919</v>
      </c>
      <c r="N47" s="2">
        <f t="shared" si="14"/>
        <v>829</v>
      </c>
      <c r="O47" s="2">
        <f t="shared" si="14"/>
        <v>805</v>
      </c>
      <c r="P47" s="2">
        <f t="shared" si="14"/>
        <v>782</v>
      </c>
      <c r="Q47" s="2">
        <f t="shared" si="14"/>
        <v>635</v>
      </c>
      <c r="R47" s="2">
        <f t="shared" si="14"/>
        <v>592</v>
      </c>
      <c r="S47" s="2">
        <f t="shared" si="14"/>
        <v>618</v>
      </c>
      <c r="T47" s="2">
        <f t="shared" si="14"/>
        <v>687</v>
      </c>
      <c r="U47" s="7">
        <f>AVERAGE(P47:T47)</f>
        <v>662.8</v>
      </c>
      <c r="V47" s="4">
        <f>(D47-U47)/D47</f>
        <v>0.6826886250478743</v>
      </c>
      <c r="W47" s="2" t="s">
        <v>41</v>
      </c>
      <c r="X47" s="6">
        <f>D47*(1-$V$50)</f>
        <v>691.63305998025</v>
      </c>
      <c r="Y47" s="2">
        <f>((U47-X47)^2)/X47*5</f>
        <v>6.010017420570058</v>
      </c>
      <c r="Z47" s="2" t="str">
        <f>IF(Y47&gt;3.84,"Significant","Not significant")</f>
        <v>Significant</v>
      </c>
      <c r="AA47" s="2">
        <f>S47/U47</f>
        <v>0.9324079662039831</v>
      </c>
    </row>
    <row r="48" spans="1:27" ht="11.25">
      <c r="A48" s="1" t="s">
        <v>66</v>
      </c>
      <c r="D48" s="2">
        <f>SUMIF($C$3:$C$35,$A48,D$3:D$35)</f>
        <v>1432</v>
      </c>
      <c r="F48" s="4"/>
      <c r="G48" s="2">
        <f t="shared" si="14"/>
        <v>1035</v>
      </c>
      <c r="H48" s="2">
        <f t="shared" si="14"/>
        <v>882</v>
      </c>
      <c r="I48" s="2">
        <f t="shared" si="14"/>
        <v>758</v>
      </c>
      <c r="J48" s="2">
        <f t="shared" si="14"/>
        <v>818</v>
      </c>
      <c r="K48" s="2">
        <f t="shared" si="14"/>
        <v>785</v>
      </c>
      <c r="L48" s="2">
        <f t="shared" si="14"/>
        <v>717</v>
      </c>
      <c r="M48" s="2">
        <f t="shared" si="14"/>
        <v>639</v>
      </c>
      <c r="N48" s="2">
        <f t="shared" si="14"/>
        <v>576</v>
      </c>
      <c r="O48" s="2">
        <f t="shared" si="14"/>
        <v>571</v>
      </c>
      <c r="P48" s="2">
        <f t="shared" si="14"/>
        <v>595</v>
      </c>
      <c r="Q48" s="2">
        <f t="shared" si="14"/>
        <v>423</v>
      </c>
      <c r="R48" s="2">
        <f t="shared" si="14"/>
        <v>442</v>
      </c>
      <c r="S48" s="2">
        <f t="shared" si="14"/>
        <v>414</v>
      </c>
      <c r="T48" s="2">
        <f t="shared" si="14"/>
        <v>511</v>
      </c>
      <c r="U48" s="7">
        <f>AVERAGE(P48:T48)</f>
        <v>477</v>
      </c>
      <c r="V48" s="4">
        <f>(D48-U48)/D48</f>
        <v>0.6668994413407822</v>
      </c>
      <c r="W48" s="2" t="s">
        <v>40</v>
      </c>
      <c r="X48" s="6">
        <f>D48*(1-$V$50)</f>
        <v>474.1567128933924</v>
      </c>
      <c r="Y48" s="2">
        <f>((U48-X48)^2)/X48*5</f>
        <v>0.0852490468949514</v>
      </c>
      <c r="Z48" s="2" t="str">
        <f>IF(Y48&gt;3.84,"Significant","Not significant")</f>
        <v>Not significant</v>
      </c>
      <c r="AA48" s="2">
        <f>S48/U48</f>
        <v>0.8679245283018868</v>
      </c>
    </row>
    <row r="49" spans="1:27" ht="11.25">
      <c r="A49" s="1" t="s">
        <v>67</v>
      </c>
      <c r="D49" s="2">
        <f>SUMIF($C$3:$C$35,$A49,D$3:D$35)</f>
        <v>1137.3999999999999</v>
      </c>
      <c r="F49" s="4"/>
      <c r="G49" s="2">
        <f t="shared" si="14"/>
        <v>856</v>
      </c>
      <c r="H49" s="2">
        <f t="shared" si="14"/>
        <v>708</v>
      </c>
      <c r="I49" s="2">
        <f t="shared" si="14"/>
        <v>602</v>
      </c>
      <c r="J49" s="2">
        <f t="shared" si="14"/>
        <v>648</v>
      </c>
      <c r="K49" s="2">
        <f t="shared" si="14"/>
        <v>585</v>
      </c>
      <c r="L49" s="2">
        <f t="shared" si="14"/>
        <v>563</v>
      </c>
      <c r="M49" s="2">
        <f t="shared" si="14"/>
        <v>542</v>
      </c>
      <c r="N49" s="2">
        <f t="shared" si="14"/>
        <v>466</v>
      </c>
      <c r="O49" s="2">
        <f t="shared" si="14"/>
        <v>432</v>
      </c>
      <c r="P49" s="2">
        <f t="shared" si="14"/>
        <v>477</v>
      </c>
      <c r="Q49" s="2">
        <f t="shared" si="14"/>
        <v>399</v>
      </c>
      <c r="R49" s="2">
        <f t="shared" si="14"/>
        <v>393</v>
      </c>
      <c r="S49" s="2">
        <f t="shared" si="14"/>
        <v>327</v>
      </c>
      <c r="T49" s="2">
        <f t="shared" si="14"/>
        <v>417</v>
      </c>
      <c r="U49" s="7">
        <f>AVERAGE(P49:T49)</f>
        <v>402.6</v>
      </c>
      <c r="V49" s="4">
        <f>(D49-U49)/D49</f>
        <v>0.6460348162475822</v>
      </c>
      <c r="W49" s="2" t="s">
        <v>42</v>
      </c>
      <c r="X49" s="6">
        <f>D49*(1-$V$50)</f>
        <v>376.61022712635787</v>
      </c>
      <c r="Y49" s="2">
        <f>((U49-X49)^2)/X49*5</f>
        <v>8.967737004615074</v>
      </c>
      <c r="Z49" s="2" t="str">
        <f>IF(Y49&gt;3.84,"Significant","Not significant")</f>
        <v>Significant</v>
      </c>
      <c r="AA49" s="2">
        <f>S49/U49</f>
        <v>0.8122205663189269</v>
      </c>
    </row>
    <row r="50" spans="1:27" ht="11.25">
      <c r="A50" s="1" t="s">
        <v>70</v>
      </c>
      <c r="D50" s="2">
        <f>SUM(D47:D49)</f>
        <v>4658.2</v>
      </c>
      <c r="F50" s="4"/>
      <c r="G50" s="2">
        <f aca="true" t="shared" si="15" ref="G50:T50">SUM(G47:G49)</f>
        <v>3386</v>
      </c>
      <c r="H50" s="2">
        <f t="shared" si="15"/>
        <v>2915</v>
      </c>
      <c r="I50" s="2">
        <f t="shared" si="15"/>
        <v>2481</v>
      </c>
      <c r="J50" s="2">
        <f t="shared" si="15"/>
        <v>2700</v>
      </c>
      <c r="K50" s="2">
        <f t="shared" si="15"/>
        <v>2511</v>
      </c>
      <c r="L50" s="2">
        <f t="shared" si="15"/>
        <v>2255</v>
      </c>
      <c r="M50" s="2">
        <f t="shared" si="15"/>
        <v>2100</v>
      </c>
      <c r="N50" s="2">
        <f t="shared" si="15"/>
        <v>1871</v>
      </c>
      <c r="O50" s="2">
        <f t="shared" si="15"/>
        <v>1808</v>
      </c>
      <c r="P50" s="2">
        <f t="shared" si="15"/>
        <v>1854</v>
      </c>
      <c r="Q50" s="2">
        <f t="shared" si="15"/>
        <v>1457</v>
      </c>
      <c r="R50" s="2">
        <f t="shared" si="15"/>
        <v>1427</v>
      </c>
      <c r="S50" s="2">
        <f t="shared" si="15"/>
        <v>1359</v>
      </c>
      <c r="T50" s="2">
        <f t="shared" si="15"/>
        <v>1615</v>
      </c>
      <c r="U50" s="7">
        <f>AVERAGE(P50:T50)</f>
        <v>1542.4</v>
      </c>
      <c r="V50" s="4">
        <f>(D50-U50)/D50</f>
        <v>0.6688849770297539</v>
      </c>
      <c r="X50" s="6"/>
      <c r="AA50" s="2">
        <f>S50/U50</f>
        <v>0.8810943983402489</v>
      </c>
    </row>
    <row r="52" ht="11.25">
      <c r="A52" s="8" t="s">
        <v>39</v>
      </c>
    </row>
    <row r="53" spans="1:30" ht="11.25">
      <c r="A53" s="1" t="s">
        <v>34</v>
      </c>
      <c r="D53" s="2" t="s">
        <v>36</v>
      </c>
      <c r="E53" s="2">
        <v>2001</v>
      </c>
      <c r="F53" s="2">
        <v>2002</v>
      </c>
      <c r="G53" s="2">
        <v>2003</v>
      </c>
      <c r="H53" s="2">
        <v>2004</v>
      </c>
      <c r="I53" s="2">
        <v>2005</v>
      </c>
      <c r="J53" s="2">
        <v>2006</v>
      </c>
      <c r="K53" s="2">
        <v>2007</v>
      </c>
      <c r="L53" s="2">
        <v>2008</v>
      </c>
      <c r="M53" s="2">
        <v>2009</v>
      </c>
      <c r="N53" s="2">
        <v>2010</v>
      </c>
      <c r="O53" s="2">
        <v>2011</v>
      </c>
      <c r="P53" s="2">
        <v>2012</v>
      </c>
      <c r="Q53" s="2">
        <v>2013</v>
      </c>
      <c r="R53" s="2">
        <v>2014</v>
      </c>
      <c r="S53" s="2">
        <v>2015</v>
      </c>
      <c r="T53" s="2">
        <v>2016</v>
      </c>
      <c r="U53" s="2" t="s">
        <v>93</v>
      </c>
      <c r="V53" s="2" t="s">
        <v>35</v>
      </c>
      <c r="W53" s="2" t="s">
        <v>43</v>
      </c>
      <c r="X53" s="2" t="s">
        <v>45</v>
      </c>
      <c r="Y53" s="2" t="s">
        <v>44</v>
      </c>
      <c r="Z53" s="2" t="s">
        <v>47</v>
      </c>
      <c r="AA53" s="2" t="s">
        <v>60</v>
      </c>
      <c r="AB53" s="2" t="s">
        <v>73</v>
      </c>
      <c r="AC53" s="2" t="s">
        <v>58</v>
      </c>
      <c r="AD53" s="2" t="s">
        <v>73</v>
      </c>
    </row>
    <row r="54" spans="1:31" ht="11.25">
      <c r="A54" s="1" t="s">
        <v>19</v>
      </c>
      <c r="B54" s="1" t="s">
        <v>68</v>
      </c>
      <c r="C54" s="1" t="str">
        <f aca="true" t="shared" si="16" ref="C54:C86">B54&amp;" London - "&amp;W54</f>
        <v>Outer London - High</v>
      </c>
      <c r="D54" s="7">
        <v>4.2</v>
      </c>
      <c r="E54" s="3"/>
      <c r="F54" s="3"/>
      <c r="G54" s="3">
        <v>4</v>
      </c>
      <c r="H54" s="3">
        <v>4</v>
      </c>
      <c r="I54" s="3">
        <v>2</v>
      </c>
      <c r="J54" s="3">
        <v>3</v>
      </c>
      <c r="K54" s="3">
        <v>8</v>
      </c>
      <c r="L54" s="3">
        <v>0</v>
      </c>
      <c r="M54" s="3">
        <v>9</v>
      </c>
      <c r="N54" s="3">
        <v>5</v>
      </c>
      <c r="O54" s="3">
        <v>3</v>
      </c>
      <c r="P54" s="3">
        <v>5</v>
      </c>
      <c r="Q54" s="3">
        <v>3</v>
      </c>
      <c r="R54" s="3">
        <v>5</v>
      </c>
      <c r="S54" s="3">
        <v>2</v>
      </c>
      <c r="T54" s="3">
        <v>3</v>
      </c>
      <c r="U54" s="7">
        <f aca="true" t="shared" si="17" ref="U54:U87">AVERAGE(P54:T54)</f>
        <v>3.6</v>
      </c>
      <c r="V54" s="4">
        <f aca="true" t="shared" si="18" ref="V54:V87">(D54-U54)/D54</f>
        <v>0.14285714285714288</v>
      </c>
      <c r="W54" s="2" t="s">
        <v>42</v>
      </c>
      <c r="X54" s="6">
        <f aca="true" t="shared" si="19" ref="X54:X86">D54*(1-$V$87)</f>
        <v>2.168935148118495</v>
      </c>
      <c r="Y54" s="2">
        <f aca="true" t="shared" si="20" ref="Y54:Y86">((U54-X54)^2)/X54*5</f>
        <v>4.721087700725363</v>
      </c>
      <c r="Z54" s="2" t="str">
        <f aca="true" t="shared" si="21" ref="Z54:Z86">IF(Y54&gt;3.84,"Significant","Not significant")</f>
        <v>Significant</v>
      </c>
      <c r="AA54" s="2">
        <v>543</v>
      </c>
      <c r="AB54" s="2">
        <f aca="true" t="shared" si="22" ref="AB54:AB86">D54/AA54</f>
        <v>0.0077348066298342545</v>
      </c>
      <c r="AC54" s="2">
        <v>562</v>
      </c>
      <c r="AD54" s="2">
        <f aca="true" t="shared" si="23" ref="AD54:AD86">U54/AC54</f>
        <v>0.006405693950177936</v>
      </c>
      <c r="AE54" s="4">
        <f aca="true" t="shared" si="24" ref="AE54:AE86">(AB54-AD54)/AB54</f>
        <v>0.1718352821555669</v>
      </c>
    </row>
    <row r="55" spans="1:31" ht="11.25">
      <c r="A55" s="1" t="s">
        <v>31</v>
      </c>
      <c r="B55" s="1" t="s">
        <v>61</v>
      </c>
      <c r="C55" s="1" t="str">
        <f t="shared" si="16"/>
        <v>Inner London - High</v>
      </c>
      <c r="D55" s="7">
        <v>7.2</v>
      </c>
      <c r="E55" s="3"/>
      <c r="F55" s="3"/>
      <c r="G55" s="3">
        <v>6</v>
      </c>
      <c r="H55" s="3">
        <v>6</v>
      </c>
      <c r="I55" s="3">
        <v>8</v>
      </c>
      <c r="J55" s="3">
        <v>6</v>
      </c>
      <c r="K55" s="3">
        <v>6</v>
      </c>
      <c r="L55" s="3">
        <v>8</v>
      </c>
      <c r="M55" s="3">
        <v>7</v>
      </c>
      <c r="N55" s="3">
        <v>6</v>
      </c>
      <c r="O55" s="3">
        <v>8</v>
      </c>
      <c r="P55" s="3">
        <v>5</v>
      </c>
      <c r="Q55" s="3">
        <v>6</v>
      </c>
      <c r="R55" s="3">
        <v>8</v>
      </c>
      <c r="S55" s="3">
        <v>3</v>
      </c>
      <c r="T55" s="3">
        <v>8</v>
      </c>
      <c r="U55" s="7">
        <f t="shared" si="17"/>
        <v>6</v>
      </c>
      <c r="V55" s="4">
        <f t="shared" si="18"/>
        <v>0.16666666666666669</v>
      </c>
      <c r="W55" s="2" t="s">
        <v>42</v>
      </c>
      <c r="X55" s="6">
        <f t="shared" si="19"/>
        <v>3.7181745396317054</v>
      </c>
      <c r="Y55" s="2">
        <f t="shared" si="20"/>
        <v>7.001725411336821</v>
      </c>
      <c r="Z55" s="2" t="str">
        <f t="shared" si="21"/>
        <v>Significant</v>
      </c>
      <c r="AA55" s="2">
        <v>560</v>
      </c>
      <c r="AB55" s="2">
        <f t="shared" si="22"/>
        <v>0.012857142857142857</v>
      </c>
      <c r="AC55" s="2">
        <v>562</v>
      </c>
      <c r="AD55" s="2">
        <f t="shared" si="23"/>
        <v>0.010676156583629894</v>
      </c>
      <c r="AE55" s="4">
        <f t="shared" si="24"/>
        <v>0.16963226571767492</v>
      </c>
    </row>
    <row r="56" spans="1:31" ht="11.25">
      <c r="A56" s="1" t="s">
        <v>12</v>
      </c>
      <c r="B56" s="1" t="s">
        <v>68</v>
      </c>
      <c r="C56" s="1" t="str">
        <f t="shared" si="16"/>
        <v>Outer London - Low</v>
      </c>
      <c r="D56" s="7">
        <v>7.4</v>
      </c>
      <c r="E56" s="3"/>
      <c r="F56" s="3"/>
      <c r="G56" s="3">
        <v>17</v>
      </c>
      <c r="H56" s="3">
        <v>10</v>
      </c>
      <c r="I56" s="3">
        <v>7</v>
      </c>
      <c r="J56" s="3">
        <v>5</v>
      </c>
      <c r="K56" s="3">
        <v>12</v>
      </c>
      <c r="L56" s="3">
        <v>4</v>
      </c>
      <c r="M56" s="3">
        <v>5</v>
      </c>
      <c r="N56" s="3">
        <v>5</v>
      </c>
      <c r="O56" s="3">
        <v>8</v>
      </c>
      <c r="P56" s="3">
        <v>8</v>
      </c>
      <c r="Q56" s="3">
        <v>5</v>
      </c>
      <c r="R56" s="3">
        <v>4</v>
      </c>
      <c r="S56" s="3">
        <v>8</v>
      </c>
      <c r="T56" s="3">
        <v>5</v>
      </c>
      <c r="U56" s="7">
        <f t="shared" si="17"/>
        <v>6</v>
      </c>
      <c r="V56" s="4">
        <f t="shared" si="18"/>
        <v>0.18918918918918923</v>
      </c>
      <c r="W56" s="2" t="s">
        <v>41</v>
      </c>
      <c r="X56" s="6">
        <f t="shared" si="19"/>
        <v>3.8214571657325864</v>
      </c>
      <c r="Y56" s="2">
        <f t="shared" si="20"/>
        <v>6.209737117160728</v>
      </c>
      <c r="Z56" s="2" t="str">
        <f t="shared" si="21"/>
        <v>Significant</v>
      </c>
      <c r="AA56" s="2">
        <v>891</v>
      </c>
      <c r="AB56" s="2">
        <f t="shared" si="22"/>
        <v>0.00830527497194164</v>
      </c>
      <c r="AC56" s="2">
        <v>920</v>
      </c>
      <c r="AD56" s="2">
        <f t="shared" si="23"/>
        <v>0.006521739130434782</v>
      </c>
      <c r="AE56" s="4">
        <f t="shared" si="24"/>
        <v>0.21474735605170403</v>
      </c>
    </row>
    <row r="57" spans="1:31" ht="11.25">
      <c r="A57" s="1" t="s">
        <v>5</v>
      </c>
      <c r="B57" s="1" t="s">
        <v>68</v>
      </c>
      <c r="C57" s="1" t="str">
        <f t="shared" si="16"/>
        <v>Outer London - Low</v>
      </c>
      <c r="D57" s="7">
        <v>8.8</v>
      </c>
      <c r="E57" s="3"/>
      <c r="F57" s="3"/>
      <c r="G57" s="3">
        <v>14</v>
      </c>
      <c r="H57" s="3">
        <v>11</v>
      </c>
      <c r="I57" s="3">
        <v>7</v>
      </c>
      <c r="J57" s="3">
        <v>6</v>
      </c>
      <c r="K57" s="3">
        <v>9</v>
      </c>
      <c r="L57" s="3">
        <v>4</v>
      </c>
      <c r="M57" s="3">
        <v>5</v>
      </c>
      <c r="N57" s="3">
        <v>5</v>
      </c>
      <c r="O57" s="3">
        <v>10</v>
      </c>
      <c r="P57" s="3">
        <v>5</v>
      </c>
      <c r="Q57" s="3">
        <v>13</v>
      </c>
      <c r="R57" s="3">
        <v>9</v>
      </c>
      <c r="S57" s="3">
        <v>3</v>
      </c>
      <c r="T57" s="3">
        <v>5</v>
      </c>
      <c r="U57" s="7">
        <f t="shared" si="17"/>
        <v>7</v>
      </c>
      <c r="V57" s="4">
        <f t="shared" si="18"/>
        <v>0.2045454545454546</v>
      </c>
      <c r="W57" s="2" t="s">
        <v>41</v>
      </c>
      <c r="X57" s="6">
        <f t="shared" si="19"/>
        <v>4.544435548438751</v>
      </c>
      <c r="Y57" s="2">
        <f t="shared" si="20"/>
        <v>6.634263718233218</v>
      </c>
      <c r="Z57" s="2" t="str">
        <f t="shared" si="21"/>
        <v>Significant</v>
      </c>
      <c r="AA57" s="2">
        <v>832</v>
      </c>
      <c r="AB57" s="2">
        <f t="shared" si="22"/>
        <v>0.010576923076923078</v>
      </c>
      <c r="AC57" s="2">
        <v>716</v>
      </c>
      <c r="AD57" s="2">
        <f t="shared" si="23"/>
        <v>0.009776536312849162</v>
      </c>
      <c r="AE57" s="4">
        <f t="shared" si="24"/>
        <v>0.07567293042153382</v>
      </c>
    </row>
    <row r="58" spans="1:31" ht="11.25">
      <c r="A58" s="1" t="s">
        <v>21</v>
      </c>
      <c r="B58" s="1" t="s">
        <v>61</v>
      </c>
      <c r="C58" s="1" t="str">
        <f t="shared" si="16"/>
        <v>Inner London - High</v>
      </c>
      <c r="D58" s="7">
        <v>7</v>
      </c>
      <c r="E58" s="3"/>
      <c r="F58" s="3"/>
      <c r="G58" s="3">
        <v>4</v>
      </c>
      <c r="H58" s="3">
        <v>9</v>
      </c>
      <c r="I58" s="3">
        <v>7</v>
      </c>
      <c r="J58" s="3">
        <v>7</v>
      </c>
      <c r="K58" s="3">
        <v>5</v>
      </c>
      <c r="L58" s="3">
        <v>8</v>
      </c>
      <c r="M58" s="3">
        <v>6</v>
      </c>
      <c r="N58" s="3">
        <v>8</v>
      </c>
      <c r="O58" s="3">
        <v>5</v>
      </c>
      <c r="P58" s="3">
        <v>4</v>
      </c>
      <c r="Q58" s="3">
        <v>5</v>
      </c>
      <c r="R58" s="3">
        <v>5</v>
      </c>
      <c r="S58" s="3">
        <v>7</v>
      </c>
      <c r="T58" s="3">
        <v>5</v>
      </c>
      <c r="U58" s="7">
        <f t="shared" si="17"/>
        <v>5.2</v>
      </c>
      <c r="V58" s="4">
        <f t="shared" si="18"/>
        <v>0.2571428571428571</v>
      </c>
      <c r="W58" s="2" t="s">
        <v>42</v>
      </c>
      <c r="X58" s="6">
        <f t="shared" si="19"/>
        <v>3.6148919135308244</v>
      </c>
      <c r="Y58" s="2">
        <f t="shared" si="20"/>
        <v>3.475301206635299</v>
      </c>
      <c r="Z58" s="2" t="str">
        <f t="shared" si="21"/>
        <v>Not significant</v>
      </c>
      <c r="AA58" s="2">
        <v>537</v>
      </c>
      <c r="AB58" s="2">
        <f t="shared" si="22"/>
        <v>0.01303538175046555</v>
      </c>
      <c r="AC58" s="2">
        <v>466</v>
      </c>
      <c r="AD58" s="2">
        <f t="shared" si="23"/>
        <v>0.011158798283261802</v>
      </c>
      <c r="AE58" s="4">
        <f t="shared" si="24"/>
        <v>0.1439607602697732</v>
      </c>
    </row>
    <row r="59" spans="1:31" ht="11.25">
      <c r="A59" s="1" t="s">
        <v>25</v>
      </c>
      <c r="B59" s="1" t="s">
        <v>61</v>
      </c>
      <c r="C59" s="1" t="str">
        <f t="shared" si="16"/>
        <v>Inner London - Low</v>
      </c>
      <c r="D59" s="7">
        <v>3</v>
      </c>
      <c r="E59" s="3"/>
      <c r="F59" s="3"/>
      <c r="G59" s="3">
        <v>1</v>
      </c>
      <c r="H59" s="3">
        <v>3</v>
      </c>
      <c r="I59" s="3">
        <v>1</v>
      </c>
      <c r="J59" s="3">
        <v>1</v>
      </c>
      <c r="K59" s="3">
        <v>2</v>
      </c>
      <c r="L59" s="3">
        <v>2</v>
      </c>
      <c r="M59" s="3">
        <v>3</v>
      </c>
      <c r="N59" s="3">
        <v>1</v>
      </c>
      <c r="O59" s="3">
        <v>0</v>
      </c>
      <c r="P59" s="3">
        <v>3</v>
      </c>
      <c r="Q59" s="3">
        <v>1</v>
      </c>
      <c r="R59" s="3">
        <v>4</v>
      </c>
      <c r="S59" s="3">
        <v>1</v>
      </c>
      <c r="T59" s="3">
        <v>2</v>
      </c>
      <c r="U59" s="7">
        <f t="shared" si="17"/>
        <v>2.2</v>
      </c>
      <c r="V59" s="4">
        <f t="shared" si="18"/>
        <v>0.2666666666666666</v>
      </c>
      <c r="W59" s="2" t="s">
        <v>41</v>
      </c>
      <c r="X59" s="6">
        <f t="shared" si="19"/>
        <v>1.5492393915132106</v>
      </c>
      <c r="Y59" s="2">
        <f t="shared" si="20"/>
        <v>1.36676543301825</v>
      </c>
      <c r="Z59" s="2" t="str">
        <f t="shared" si="21"/>
        <v>Not significant</v>
      </c>
      <c r="AA59" s="2">
        <v>130</v>
      </c>
      <c r="AB59" s="2">
        <f t="shared" si="22"/>
        <v>0.023076923076923078</v>
      </c>
      <c r="AC59" s="2">
        <v>101</v>
      </c>
      <c r="AD59" s="2">
        <f t="shared" si="23"/>
        <v>0.021782178217821784</v>
      </c>
      <c r="AE59" s="4">
        <f t="shared" si="24"/>
        <v>0.05610561056105607</v>
      </c>
    </row>
    <row r="60" spans="1:31" ht="11.25">
      <c r="A60" s="1" t="s">
        <v>24</v>
      </c>
      <c r="B60" s="1" t="s">
        <v>68</v>
      </c>
      <c r="C60" s="1" t="str">
        <f t="shared" si="16"/>
        <v>Outer London - Moderate</v>
      </c>
      <c r="D60" s="7">
        <v>5.4</v>
      </c>
      <c r="E60" s="3"/>
      <c r="F60" s="3"/>
      <c r="G60" s="3">
        <v>6</v>
      </c>
      <c r="H60" s="3">
        <v>9</v>
      </c>
      <c r="I60" s="3">
        <v>6</v>
      </c>
      <c r="J60" s="3">
        <v>4</v>
      </c>
      <c r="K60" s="3">
        <v>7</v>
      </c>
      <c r="L60" s="3">
        <v>8</v>
      </c>
      <c r="M60" s="3">
        <v>2</v>
      </c>
      <c r="N60" s="3">
        <v>3</v>
      </c>
      <c r="O60" s="3">
        <v>4</v>
      </c>
      <c r="P60" s="3">
        <v>2</v>
      </c>
      <c r="Q60" s="3">
        <v>7</v>
      </c>
      <c r="R60" s="3">
        <v>2</v>
      </c>
      <c r="S60" s="3">
        <v>3</v>
      </c>
      <c r="T60" s="3">
        <v>4</v>
      </c>
      <c r="U60" s="7">
        <f t="shared" si="17"/>
        <v>3.6</v>
      </c>
      <c r="V60" s="4">
        <f t="shared" si="18"/>
        <v>0.33333333333333337</v>
      </c>
      <c r="W60" s="2" t="s">
        <v>40</v>
      </c>
      <c r="X60" s="6">
        <f t="shared" si="19"/>
        <v>2.7886309047237794</v>
      </c>
      <c r="Y60" s="2">
        <f t="shared" si="20"/>
        <v>1.1803638259444755</v>
      </c>
      <c r="Z60" s="2" t="str">
        <f t="shared" si="21"/>
        <v>Not significant</v>
      </c>
      <c r="AA60" s="2">
        <v>342</v>
      </c>
      <c r="AB60" s="2">
        <f t="shared" si="22"/>
        <v>0.015789473684210527</v>
      </c>
      <c r="AC60" s="2">
        <v>363</v>
      </c>
      <c r="AD60" s="2">
        <f t="shared" si="23"/>
        <v>0.009917355371900827</v>
      </c>
      <c r="AE60" s="4">
        <f t="shared" si="24"/>
        <v>0.371900826446281</v>
      </c>
    </row>
    <row r="61" spans="1:31" ht="11.25">
      <c r="A61" s="1" t="s">
        <v>11</v>
      </c>
      <c r="B61" s="1" t="s">
        <v>68</v>
      </c>
      <c r="C61" s="1" t="str">
        <f t="shared" si="16"/>
        <v>Outer London - Low</v>
      </c>
      <c r="D61" s="7">
        <v>4.4</v>
      </c>
      <c r="E61" s="3"/>
      <c r="F61" s="3"/>
      <c r="G61" s="3">
        <v>9</v>
      </c>
      <c r="H61" s="3">
        <v>4</v>
      </c>
      <c r="I61" s="3">
        <v>3</v>
      </c>
      <c r="J61" s="3">
        <v>3</v>
      </c>
      <c r="K61" s="3">
        <v>2</v>
      </c>
      <c r="L61" s="3">
        <v>0</v>
      </c>
      <c r="M61" s="3">
        <v>3</v>
      </c>
      <c r="N61" s="3">
        <v>2</v>
      </c>
      <c r="O61" s="3">
        <v>3</v>
      </c>
      <c r="P61" s="3">
        <v>3</v>
      </c>
      <c r="Q61" s="3">
        <v>1</v>
      </c>
      <c r="R61" s="3">
        <v>3</v>
      </c>
      <c r="S61" s="3">
        <v>4</v>
      </c>
      <c r="T61" s="3">
        <v>3</v>
      </c>
      <c r="U61" s="7">
        <f t="shared" si="17"/>
        <v>2.8</v>
      </c>
      <c r="V61" s="4">
        <f t="shared" si="18"/>
        <v>0.3636363636363637</v>
      </c>
      <c r="W61" s="2" t="s">
        <v>41</v>
      </c>
      <c r="X61" s="6">
        <f t="shared" si="19"/>
        <v>2.2722177742193757</v>
      </c>
      <c r="Y61" s="2">
        <f t="shared" si="20"/>
        <v>0.6129563834295053</v>
      </c>
      <c r="Z61" s="2" t="str">
        <f t="shared" si="21"/>
        <v>Not significant</v>
      </c>
      <c r="AA61" s="2">
        <v>377</v>
      </c>
      <c r="AB61" s="2">
        <f t="shared" si="22"/>
        <v>0.0116710875331565</v>
      </c>
      <c r="AC61" s="2">
        <v>354</v>
      </c>
      <c r="AD61" s="2">
        <f t="shared" si="23"/>
        <v>0.007909604519774011</v>
      </c>
      <c r="AE61" s="4">
        <f t="shared" si="24"/>
        <v>0.322290703646636</v>
      </c>
    </row>
    <row r="62" spans="1:31" ht="11.25">
      <c r="A62" s="1" t="s">
        <v>27</v>
      </c>
      <c r="B62" s="1" t="s">
        <v>68</v>
      </c>
      <c r="C62" s="1" t="str">
        <f t="shared" si="16"/>
        <v>Outer London - Moderate</v>
      </c>
      <c r="D62" s="7">
        <v>4.8</v>
      </c>
      <c r="E62" s="3"/>
      <c r="F62" s="3"/>
      <c r="G62" s="3">
        <v>6</v>
      </c>
      <c r="H62" s="3">
        <v>6</v>
      </c>
      <c r="I62" s="3">
        <v>10</v>
      </c>
      <c r="J62" s="3">
        <v>6</v>
      </c>
      <c r="K62" s="3">
        <v>6</v>
      </c>
      <c r="L62" s="3">
        <v>3</v>
      </c>
      <c r="M62" s="3">
        <v>3</v>
      </c>
      <c r="N62" s="3">
        <v>2</v>
      </c>
      <c r="O62" s="3">
        <v>3</v>
      </c>
      <c r="P62" s="3">
        <v>2</v>
      </c>
      <c r="Q62" s="3">
        <v>3</v>
      </c>
      <c r="R62" s="3">
        <v>3</v>
      </c>
      <c r="S62" s="3">
        <v>2</v>
      </c>
      <c r="T62" s="3">
        <v>5</v>
      </c>
      <c r="U62" s="7">
        <f t="shared" si="17"/>
        <v>3</v>
      </c>
      <c r="V62" s="4">
        <f t="shared" si="18"/>
        <v>0.375</v>
      </c>
      <c r="W62" s="2" t="s">
        <v>40</v>
      </c>
      <c r="X62" s="6">
        <f t="shared" si="19"/>
        <v>2.478783026421137</v>
      </c>
      <c r="Y62" s="2">
        <f t="shared" si="20"/>
        <v>0.5479848995475454</v>
      </c>
      <c r="Z62" s="2" t="str">
        <f t="shared" si="21"/>
        <v>Not significant</v>
      </c>
      <c r="AA62" s="2">
        <v>370</v>
      </c>
      <c r="AB62" s="2">
        <f t="shared" si="22"/>
        <v>0.012972972972972972</v>
      </c>
      <c r="AC62" s="2">
        <v>330</v>
      </c>
      <c r="AD62" s="2">
        <f t="shared" si="23"/>
        <v>0.00909090909090909</v>
      </c>
      <c r="AE62" s="4">
        <f t="shared" si="24"/>
        <v>0.29924242424242425</v>
      </c>
    </row>
    <row r="63" spans="1:31" ht="11.25">
      <c r="A63" s="1" t="s">
        <v>17</v>
      </c>
      <c r="B63" s="1" t="s">
        <v>68</v>
      </c>
      <c r="C63" s="1" t="str">
        <f t="shared" si="16"/>
        <v>Outer London - High</v>
      </c>
      <c r="D63" s="7">
        <v>6.4</v>
      </c>
      <c r="E63" s="3"/>
      <c r="F63" s="3"/>
      <c r="G63" s="3">
        <v>11</v>
      </c>
      <c r="H63" s="3">
        <v>5</v>
      </c>
      <c r="I63" s="3">
        <v>6</v>
      </c>
      <c r="J63" s="3">
        <v>2</v>
      </c>
      <c r="K63" s="3">
        <v>6</v>
      </c>
      <c r="L63" s="3">
        <v>3</v>
      </c>
      <c r="M63" s="3">
        <v>7</v>
      </c>
      <c r="N63" s="3">
        <v>3</v>
      </c>
      <c r="O63" s="3">
        <v>2</v>
      </c>
      <c r="P63" s="3">
        <v>3</v>
      </c>
      <c r="Q63" s="3">
        <v>6</v>
      </c>
      <c r="R63" s="3">
        <v>7</v>
      </c>
      <c r="S63" s="3">
        <v>2</v>
      </c>
      <c r="T63" s="3">
        <v>2</v>
      </c>
      <c r="U63" s="7">
        <f t="shared" si="17"/>
        <v>4</v>
      </c>
      <c r="V63" s="4">
        <f t="shared" si="18"/>
        <v>0.37500000000000006</v>
      </c>
      <c r="W63" s="2" t="s">
        <v>42</v>
      </c>
      <c r="X63" s="6">
        <f t="shared" si="19"/>
        <v>3.3050440352281827</v>
      </c>
      <c r="Y63" s="2">
        <f t="shared" si="20"/>
        <v>0.7306465327300598</v>
      </c>
      <c r="Z63" s="2" t="str">
        <f t="shared" si="21"/>
        <v>Not significant</v>
      </c>
      <c r="AA63" s="2">
        <v>540</v>
      </c>
      <c r="AB63" s="2">
        <f t="shared" si="22"/>
        <v>0.011851851851851853</v>
      </c>
      <c r="AC63" s="2">
        <v>480</v>
      </c>
      <c r="AD63" s="2">
        <f t="shared" si="23"/>
        <v>0.008333333333333333</v>
      </c>
      <c r="AE63" s="4">
        <f t="shared" si="24"/>
        <v>0.29687500000000006</v>
      </c>
    </row>
    <row r="64" spans="1:31" ht="11.25">
      <c r="A64" s="1" t="s">
        <v>9</v>
      </c>
      <c r="B64" s="1" t="s">
        <v>61</v>
      </c>
      <c r="C64" s="1" t="str">
        <f t="shared" si="16"/>
        <v>Inner London - High</v>
      </c>
      <c r="D64" s="7">
        <v>9</v>
      </c>
      <c r="E64" s="3"/>
      <c r="F64" s="3"/>
      <c r="G64" s="3">
        <v>4</v>
      </c>
      <c r="H64" s="3">
        <v>8</v>
      </c>
      <c r="I64" s="3">
        <v>4</v>
      </c>
      <c r="J64" s="3">
        <v>7</v>
      </c>
      <c r="K64" s="3">
        <v>2</v>
      </c>
      <c r="L64" s="3">
        <v>6</v>
      </c>
      <c r="M64" s="3">
        <v>4</v>
      </c>
      <c r="N64" s="3">
        <v>5</v>
      </c>
      <c r="O64" s="3">
        <v>3</v>
      </c>
      <c r="P64" s="3">
        <v>5</v>
      </c>
      <c r="Q64" s="3">
        <v>5</v>
      </c>
      <c r="R64" s="3">
        <v>7</v>
      </c>
      <c r="S64" s="3">
        <v>7</v>
      </c>
      <c r="T64" s="3">
        <v>4</v>
      </c>
      <c r="U64" s="7">
        <f t="shared" si="17"/>
        <v>5.6</v>
      </c>
      <c r="V64" s="4">
        <f t="shared" si="18"/>
        <v>0.3777777777777778</v>
      </c>
      <c r="W64" s="2" t="s">
        <v>42</v>
      </c>
      <c r="X64" s="6">
        <f t="shared" si="19"/>
        <v>4.647718174539632</v>
      </c>
      <c r="Y64" s="2">
        <f t="shared" si="20"/>
        <v>0.9755762301486313</v>
      </c>
      <c r="Z64" s="2" t="str">
        <f t="shared" si="21"/>
        <v>Not significant</v>
      </c>
      <c r="AA64" s="2">
        <v>336</v>
      </c>
      <c r="AB64" s="2">
        <f t="shared" si="22"/>
        <v>0.026785714285714284</v>
      </c>
      <c r="AC64" s="2">
        <v>300</v>
      </c>
      <c r="AD64" s="2">
        <f t="shared" si="23"/>
        <v>0.018666666666666665</v>
      </c>
      <c r="AE64" s="4">
        <f t="shared" si="24"/>
        <v>0.30311111111111116</v>
      </c>
    </row>
    <row r="65" spans="1:31" ht="11.25">
      <c r="A65" s="1" t="s">
        <v>23</v>
      </c>
      <c r="B65" s="1" t="s">
        <v>68</v>
      </c>
      <c r="C65" s="1" t="str">
        <f t="shared" si="16"/>
        <v>Outer London - Moderate</v>
      </c>
      <c r="D65" s="7">
        <v>7.2</v>
      </c>
      <c r="E65" s="3"/>
      <c r="F65" s="3"/>
      <c r="G65" s="3">
        <v>10</v>
      </c>
      <c r="H65" s="3">
        <v>8</v>
      </c>
      <c r="I65" s="3">
        <v>4</v>
      </c>
      <c r="J65" s="3">
        <v>7</v>
      </c>
      <c r="K65" s="3">
        <v>2</v>
      </c>
      <c r="L65" s="3">
        <v>6</v>
      </c>
      <c r="M65" s="3">
        <v>6</v>
      </c>
      <c r="N65" s="3">
        <v>3</v>
      </c>
      <c r="O65" s="3">
        <v>4</v>
      </c>
      <c r="P65" s="3">
        <v>5</v>
      </c>
      <c r="Q65" s="3">
        <v>5</v>
      </c>
      <c r="R65" s="3">
        <v>0</v>
      </c>
      <c r="S65" s="3">
        <v>6</v>
      </c>
      <c r="T65" s="3">
        <v>5</v>
      </c>
      <c r="U65" s="7">
        <f t="shared" si="17"/>
        <v>4.2</v>
      </c>
      <c r="V65" s="4">
        <f t="shared" si="18"/>
        <v>0.41666666666666663</v>
      </c>
      <c r="W65" s="2" t="s">
        <v>40</v>
      </c>
      <c r="X65" s="6">
        <f t="shared" si="19"/>
        <v>3.7181745396317054</v>
      </c>
      <c r="Y65" s="2">
        <f t="shared" si="20"/>
        <v>0.31219052761589133</v>
      </c>
      <c r="Z65" s="2" t="str">
        <f t="shared" si="21"/>
        <v>Not significant</v>
      </c>
      <c r="AA65" s="2">
        <v>625</v>
      </c>
      <c r="AB65" s="2">
        <f t="shared" si="22"/>
        <v>0.01152</v>
      </c>
      <c r="AC65" s="2">
        <v>494</v>
      </c>
      <c r="AD65" s="2">
        <f t="shared" si="23"/>
        <v>0.008502024291497975</v>
      </c>
      <c r="AE65" s="4">
        <f t="shared" si="24"/>
        <v>0.2619770580296897</v>
      </c>
    </row>
    <row r="66" spans="1:31" ht="11.25">
      <c r="A66" s="1" t="s">
        <v>20</v>
      </c>
      <c r="B66" s="1" t="s">
        <v>68</v>
      </c>
      <c r="C66" s="1" t="str">
        <f t="shared" si="16"/>
        <v>Outer London - Moderate</v>
      </c>
      <c r="D66" s="7">
        <v>7.8</v>
      </c>
      <c r="E66" s="3"/>
      <c r="F66" s="3"/>
      <c r="G66" s="3">
        <v>7</v>
      </c>
      <c r="H66" s="3">
        <v>9</v>
      </c>
      <c r="I66" s="3">
        <v>7</v>
      </c>
      <c r="J66" s="3">
        <v>5</v>
      </c>
      <c r="K66" s="3">
        <v>10</v>
      </c>
      <c r="L66" s="3">
        <v>6</v>
      </c>
      <c r="M66" s="3">
        <v>9</v>
      </c>
      <c r="N66" s="3">
        <v>3</v>
      </c>
      <c r="O66" s="3">
        <v>2</v>
      </c>
      <c r="P66" s="3">
        <v>4</v>
      </c>
      <c r="Q66" s="3">
        <v>2</v>
      </c>
      <c r="R66" s="3">
        <v>4</v>
      </c>
      <c r="S66" s="3">
        <v>5</v>
      </c>
      <c r="T66" s="3">
        <v>7</v>
      </c>
      <c r="U66" s="7">
        <f t="shared" si="17"/>
        <v>4.4</v>
      </c>
      <c r="V66" s="4">
        <f t="shared" si="18"/>
        <v>0.43589743589743585</v>
      </c>
      <c r="W66" s="2" t="s">
        <v>40</v>
      </c>
      <c r="X66" s="6">
        <f t="shared" si="19"/>
        <v>4.028022417934348</v>
      </c>
      <c r="Y66" s="2">
        <f t="shared" si="20"/>
        <v>0.17175589805973207</v>
      </c>
      <c r="Z66" s="2" t="str">
        <f t="shared" si="21"/>
        <v>Not significant</v>
      </c>
      <c r="AA66" s="2">
        <v>589</v>
      </c>
      <c r="AB66" s="2">
        <f t="shared" si="22"/>
        <v>0.013242784380305602</v>
      </c>
      <c r="AC66" s="2">
        <v>687</v>
      </c>
      <c r="AD66" s="2">
        <f t="shared" si="23"/>
        <v>0.006404657933042213</v>
      </c>
      <c r="AE66" s="4">
        <f t="shared" si="24"/>
        <v>0.5163662150561713</v>
      </c>
    </row>
    <row r="67" spans="1:31" ht="11.25">
      <c r="A67" s="1" t="s">
        <v>16</v>
      </c>
      <c r="B67" s="1" t="s">
        <v>61</v>
      </c>
      <c r="C67" s="1" t="str">
        <f t="shared" si="16"/>
        <v>Inner London - Moderate</v>
      </c>
      <c r="D67" s="7">
        <v>11</v>
      </c>
      <c r="E67" s="3"/>
      <c r="F67" s="3"/>
      <c r="G67" s="3">
        <v>13</v>
      </c>
      <c r="H67" s="3">
        <v>4</v>
      </c>
      <c r="I67" s="3">
        <v>8</v>
      </c>
      <c r="J67" s="3">
        <v>10</v>
      </c>
      <c r="K67" s="3">
        <v>10</v>
      </c>
      <c r="L67" s="3">
        <v>12</v>
      </c>
      <c r="M67" s="3">
        <v>2</v>
      </c>
      <c r="N67" s="3">
        <v>2</v>
      </c>
      <c r="O67" s="3">
        <v>10</v>
      </c>
      <c r="P67" s="3">
        <v>6</v>
      </c>
      <c r="Q67" s="3">
        <v>7</v>
      </c>
      <c r="R67" s="3">
        <v>9</v>
      </c>
      <c r="S67" s="3">
        <v>7</v>
      </c>
      <c r="T67" s="3">
        <v>1</v>
      </c>
      <c r="U67" s="7">
        <f t="shared" si="17"/>
        <v>6</v>
      </c>
      <c r="V67" s="4">
        <f t="shared" si="18"/>
        <v>0.45454545454545453</v>
      </c>
      <c r="W67" s="2" t="s">
        <v>40</v>
      </c>
      <c r="X67" s="6">
        <f t="shared" si="19"/>
        <v>5.6805444355484385</v>
      </c>
      <c r="Y67" s="2">
        <f t="shared" si="20"/>
        <v>0.08982577182253218</v>
      </c>
      <c r="Z67" s="2" t="str">
        <f t="shared" si="21"/>
        <v>Not significant</v>
      </c>
      <c r="AA67" s="2">
        <v>579</v>
      </c>
      <c r="AB67" s="2">
        <f t="shared" si="22"/>
        <v>0.018998272884283247</v>
      </c>
      <c r="AC67" s="2">
        <v>464</v>
      </c>
      <c r="AD67" s="2">
        <f t="shared" si="23"/>
        <v>0.01293103448275862</v>
      </c>
      <c r="AE67" s="4">
        <f t="shared" si="24"/>
        <v>0.3193573667711599</v>
      </c>
    </row>
    <row r="68" spans="1:31" ht="11.25">
      <c r="A68" s="1" t="s">
        <v>71</v>
      </c>
      <c r="B68" s="1" t="s">
        <v>61</v>
      </c>
      <c r="C68" s="1" t="str">
        <f t="shared" si="16"/>
        <v>Inner London - Low</v>
      </c>
      <c r="D68" s="7">
        <v>14.2</v>
      </c>
      <c r="E68" s="3"/>
      <c r="F68" s="3"/>
      <c r="G68" s="3">
        <v>11</v>
      </c>
      <c r="H68" s="3">
        <v>9</v>
      </c>
      <c r="I68" s="3">
        <v>12</v>
      </c>
      <c r="J68" s="3">
        <v>13</v>
      </c>
      <c r="K68" s="3">
        <v>5</v>
      </c>
      <c r="L68" s="3">
        <v>20</v>
      </c>
      <c r="M68" s="3">
        <v>15</v>
      </c>
      <c r="N68" s="3">
        <v>4</v>
      </c>
      <c r="O68" s="3">
        <v>6</v>
      </c>
      <c r="P68" s="3">
        <v>9</v>
      </c>
      <c r="Q68" s="3">
        <v>6</v>
      </c>
      <c r="R68" s="3">
        <v>6</v>
      </c>
      <c r="S68" s="3">
        <v>4</v>
      </c>
      <c r="T68" s="3">
        <v>13</v>
      </c>
      <c r="U68" s="7">
        <f t="shared" si="17"/>
        <v>7.6</v>
      </c>
      <c r="V68" s="4">
        <f t="shared" si="18"/>
        <v>0.4647887323943662</v>
      </c>
      <c r="W68" s="2" t="s">
        <v>41</v>
      </c>
      <c r="X68" s="6">
        <f t="shared" si="19"/>
        <v>7.333066453162529</v>
      </c>
      <c r="Y68" s="2">
        <f t="shared" si="20"/>
        <v>0.04858371247713326</v>
      </c>
      <c r="Z68" s="2" t="str">
        <f t="shared" si="21"/>
        <v>Not significant</v>
      </c>
      <c r="AA68" s="2">
        <v>664</v>
      </c>
      <c r="AB68" s="2">
        <f t="shared" si="22"/>
        <v>0.021385542168674696</v>
      </c>
      <c r="AC68" s="2">
        <v>526</v>
      </c>
      <c r="AD68" s="2">
        <f t="shared" si="23"/>
        <v>0.014448669201520912</v>
      </c>
      <c r="AE68" s="4">
        <f t="shared" si="24"/>
        <v>0.32437208804155726</v>
      </c>
    </row>
    <row r="69" spans="1:31" ht="11.25">
      <c r="A69" s="1" t="s">
        <v>0</v>
      </c>
      <c r="B69" s="1" t="s">
        <v>68</v>
      </c>
      <c r="C69" s="1" t="str">
        <f t="shared" si="16"/>
        <v>Outer London - Low</v>
      </c>
      <c r="D69" s="7">
        <v>11.6</v>
      </c>
      <c r="E69" s="3"/>
      <c r="F69" s="3"/>
      <c r="G69" s="3">
        <v>20</v>
      </c>
      <c r="H69" s="3">
        <v>12</v>
      </c>
      <c r="I69" s="3">
        <v>12</v>
      </c>
      <c r="J69" s="3">
        <v>17</v>
      </c>
      <c r="K69" s="3">
        <v>14</v>
      </c>
      <c r="L69" s="3">
        <v>18</v>
      </c>
      <c r="M69" s="3">
        <v>8</v>
      </c>
      <c r="N69" s="3">
        <v>9</v>
      </c>
      <c r="O69" s="3">
        <v>8</v>
      </c>
      <c r="P69" s="3">
        <v>7</v>
      </c>
      <c r="Q69" s="3">
        <v>8</v>
      </c>
      <c r="R69" s="3">
        <v>5</v>
      </c>
      <c r="S69" s="3">
        <v>9</v>
      </c>
      <c r="T69" s="3">
        <v>2</v>
      </c>
      <c r="U69" s="7">
        <f t="shared" si="17"/>
        <v>6.2</v>
      </c>
      <c r="V69" s="4">
        <f t="shared" si="18"/>
        <v>0.46551724137931033</v>
      </c>
      <c r="W69" s="2" t="s">
        <v>41</v>
      </c>
      <c r="X69" s="6">
        <f t="shared" si="19"/>
        <v>5.99039231385108</v>
      </c>
      <c r="Y69" s="2">
        <f t="shared" si="20"/>
        <v>0.036671539851501934</v>
      </c>
      <c r="Z69" s="2" t="str">
        <f t="shared" si="21"/>
        <v>Not significant</v>
      </c>
      <c r="AA69" s="2">
        <v>998</v>
      </c>
      <c r="AB69" s="2">
        <f t="shared" si="22"/>
        <v>0.011623246492985972</v>
      </c>
      <c r="AC69" s="2">
        <v>986</v>
      </c>
      <c r="AD69" s="2">
        <f t="shared" si="23"/>
        <v>0.006288032454361055</v>
      </c>
      <c r="AE69" s="4">
        <f t="shared" si="24"/>
        <v>0.4590123802196265</v>
      </c>
    </row>
    <row r="70" spans="1:31" ht="11.25">
      <c r="A70" s="1" t="s">
        <v>3</v>
      </c>
      <c r="B70" s="1" t="s">
        <v>68</v>
      </c>
      <c r="C70" s="1" t="str">
        <f t="shared" si="16"/>
        <v>Outer London - Low</v>
      </c>
      <c r="D70" s="7">
        <v>9.8</v>
      </c>
      <c r="E70" s="3"/>
      <c r="F70" s="3"/>
      <c r="G70" s="3">
        <v>13</v>
      </c>
      <c r="H70" s="3">
        <v>10</v>
      </c>
      <c r="I70" s="3">
        <v>9</v>
      </c>
      <c r="J70" s="3">
        <v>12</v>
      </c>
      <c r="K70" s="3">
        <v>7</v>
      </c>
      <c r="L70" s="3">
        <v>14</v>
      </c>
      <c r="M70" s="3">
        <v>11</v>
      </c>
      <c r="N70" s="3">
        <v>3</v>
      </c>
      <c r="O70" s="3">
        <v>7</v>
      </c>
      <c r="P70" s="3">
        <v>7</v>
      </c>
      <c r="Q70" s="3">
        <v>5</v>
      </c>
      <c r="R70" s="3">
        <v>3</v>
      </c>
      <c r="S70" s="3">
        <v>7</v>
      </c>
      <c r="T70" s="3">
        <v>4</v>
      </c>
      <c r="U70" s="7">
        <f t="shared" si="17"/>
        <v>5.2</v>
      </c>
      <c r="V70" s="4">
        <f t="shared" si="18"/>
        <v>0.46938775510204084</v>
      </c>
      <c r="W70" s="2" t="s">
        <v>41</v>
      </c>
      <c r="X70" s="6">
        <f t="shared" si="19"/>
        <v>5.060848678943155</v>
      </c>
      <c r="Y70" s="2">
        <f t="shared" si="20"/>
        <v>0.019130279702325285</v>
      </c>
      <c r="Z70" s="2" t="str">
        <f t="shared" si="21"/>
        <v>Not significant</v>
      </c>
      <c r="AA70" s="2">
        <v>798</v>
      </c>
      <c r="AB70" s="2">
        <f t="shared" si="22"/>
        <v>0.012280701754385967</v>
      </c>
      <c r="AC70" s="2">
        <v>746</v>
      </c>
      <c r="AD70" s="2">
        <f t="shared" si="23"/>
        <v>0.0069705093833780166</v>
      </c>
      <c r="AE70" s="4">
        <f t="shared" si="24"/>
        <v>0.43240137878207585</v>
      </c>
    </row>
    <row r="71" spans="1:31" ht="11.25">
      <c r="A71" s="1" t="s">
        <v>7</v>
      </c>
      <c r="B71" s="1" t="s">
        <v>68</v>
      </c>
      <c r="C71" s="1" t="str">
        <f t="shared" si="16"/>
        <v>Outer London - Low</v>
      </c>
      <c r="D71" s="7">
        <v>10.2</v>
      </c>
      <c r="E71" s="3"/>
      <c r="F71" s="3"/>
      <c r="G71" s="3">
        <v>7</v>
      </c>
      <c r="H71" s="3">
        <v>8</v>
      </c>
      <c r="I71" s="3">
        <v>13</v>
      </c>
      <c r="J71" s="3">
        <v>21</v>
      </c>
      <c r="K71" s="3">
        <v>12</v>
      </c>
      <c r="L71" s="3">
        <v>6</v>
      </c>
      <c r="M71" s="3">
        <v>9</v>
      </c>
      <c r="N71" s="3">
        <v>7</v>
      </c>
      <c r="O71" s="3">
        <v>12</v>
      </c>
      <c r="P71" s="3">
        <v>6</v>
      </c>
      <c r="Q71" s="3">
        <v>8</v>
      </c>
      <c r="R71" s="3">
        <v>4</v>
      </c>
      <c r="S71" s="3">
        <v>5</v>
      </c>
      <c r="T71" s="3">
        <v>4</v>
      </c>
      <c r="U71" s="7">
        <f t="shared" si="17"/>
        <v>5.4</v>
      </c>
      <c r="V71" s="4">
        <f t="shared" si="18"/>
        <v>0.4705882352941176</v>
      </c>
      <c r="W71" s="2" t="s">
        <v>41</v>
      </c>
      <c r="X71" s="6">
        <f t="shared" si="19"/>
        <v>5.267413931144915</v>
      </c>
      <c r="Y71" s="2">
        <f t="shared" si="20"/>
        <v>0.016686618788875403</v>
      </c>
      <c r="Z71" s="2" t="str">
        <f t="shared" si="21"/>
        <v>Not significant</v>
      </c>
      <c r="AA71" s="2">
        <v>942</v>
      </c>
      <c r="AB71" s="2">
        <f t="shared" si="22"/>
        <v>0.010828025477707006</v>
      </c>
      <c r="AC71" s="2">
        <v>919</v>
      </c>
      <c r="AD71" s="2">
        <f t="shared" si="23"/>
        <v>0.0058759521218716</v>
      </c>
      <c r="AE71" s="4">
        <f t="shared" si="24"/>
        <v>0.4573385393330346</v>
      </c>
    </row>
    <row r="72" spans="1:31" ht="11.25">
      <c r="A72" s="1" t="s">
        <v>4</v>
      </c>
      <c r="B72" s="1" t="s">
        <v>61</v>
      </c>
      <c r="C72" s="1" t="str">
        <f t="shared" si="16"/>
        <v>Inner London - High</v>
      </c>
      <c r="D72" s="7">
        <v>7.6</v>
      </c>
      <c r="E72" s="3"/>
      <c r="F72" s="3"/>
      <c r="G72" s="3">
        <v>5</v>
      </c>
      <c r="H72" s="3">
        <v>4</v>
      </c>
      <c r="I72" s="3">
        <v>2</v>
      </c>
      <c r="J72" s="3">
        <v>8</v>
      </c>
      <c r="K72" s="3">
        <v>6</v>
      </c>
      <c r="L72" s="3">
        <v>4</v>
      </c>
      <c r="M72" s="3">
        <v>5</v>
      </c>
      <c r="N72" s="3">
        <v>7</v>
      </c>
      <c r="O72" s="3">
        <v>6</v>
      </c>
      <c r="P72" s="3">
        <v>6</v>
      </c>
      <c r="Q72" s="3">
        <v>4</v>
      </c>
      <c r="R72" s="3">
        <v>3</v>
      </c>
      <c r="S72" s="3">
        <v>2</v>
      </c>
      <c r="T72" s="3">
        <v>4</v>
      </c>
      <c r="U72" s="7">
        <f t="shared" si="17"/>
        <v>3.8</v>
      </c>
      <c r="V72" s="4">
        <f t="shared" si="18"/>
        <v>0.5</v>
      </c>
      <c r="W72" s="2" t="s">
        <v>42</v>
      </c>
      <c r="X72" s="6">
        <f t="shared" si="19"/>
        <v>3.9247397918334666</v>
      </c>
      <c r="Y72" s="2">
        <f t="shared" si="20"/>
        <v>0.019822990175085792</v>
      </c>
      <c r="Z72" s="2" t="str">
        <f t="shared" si="21"/>
        <v>Not significant</v>
      </c>
      <c r="AA72" s="2">
        <v>387</v>
      </c>
      <c r="AB72" s="2">
        <f t="shared" si="22"/>
        <v>0.019638242894056846</v>
      </c>
      <c r="AC72" s="2">
        <v>289</v>
      </c>
      <c r="AD72" s="2">
        <f t="shared" si="23"/>
        <v>0.01314878892733564</v>
      </c>
      <c r="AE72" s="4">
        <f t="shared" si="24"/>
        <v>0.33044982698961933</v>
      </c>
    </row>
    <row r="73" spans="1:31" ht="11.25">
      <c r="A73" s="1" t="s">
        <v>2</v>
      </c>
      <c r="B73" s="1" t="s">
        <v>68</v>
      </c>
      <c r="C73" s="1" t="str">
        <f t="shared" si="16"/>
        <v>Outer London - Moderate</v>
      </c>
      <c r="D73" s="7">
        <v>8.2</v>
      </c>
      <c r="E73" s="3"/>
      <c r="F73" s="3"/>
      <c r="G73" s="3">
        <v>2</v>
      </c>
      <c r="H73" s="3">
        <v>6</v>
      </c>
      <c r="I73" s="3">
        <v>7</v>
      </c>
      <c r="J73" s="3">
        <v>10</v>
      </c>
      <c r="K73" s="3">
        <v>11</v>
      </c>
      <c r="L73" s="3">
        <v>7</v>
      </c>
      <c r="M73" s="3">
        <v>8</v>
      </c>
      <c r="N73" s="3">
        <v>3</v>
      </c>
      <c r="O73" s="3">
        <v>3</v>
      </c>
      <c r="P73" s="3">
        <v>4</v>
      </c>
      <c r="Q73" s="3">
        <v>3</v>
      </c>
      <c r="R73" s="3">
        <v>2</v>
      </c>
      <c r="S73" s="3">
        <v>7</v>
      </c>
      <c r="T73" s="3">
        <v>3</v>
      </c>
      <c r="U73" s="7">
        <f t="shared" si="17"/>
        <v>3.8</v>
      </c>
      <c r="V73" s="4">
        <f t="shared" si="18"/>
        <v>0.5365853658536586</v>
      </c>
      <c r="W73" s="2" t="s">
        <v>40</v>
      </c>
      <c r="X73" s="6">
        <f t="shared" si="19"/>
        <v>4.234587670136109</v>
      </c>
      <c r="Y73" s="2">
        <f t="shared" si="20"/>
        <v>0.2230045257608999</v>
      </c>
      <c r="Z73" s="2" t="str">
        <f t="shared" si="21"/>
        <v>Not significant</v>
      </c>
      <c r="AA73" s="2">
        <v>582</v>
      </c>
      <c r="AB73" s="2">
        <f t="shared" si="22"/>
        <v>0.0140893470790378</v>
      </c>
      <c r="AC73" s="2">
        <v>543</v>
      </c>
      <c r="AD73" s="2">
        <f t="shared" si="23"/>
        <v>0.006998158379373848</v>
      </c>
      <c r="AE73" s="4">
        <f t="shared" si="24"/>
        <v>0.5033014418541976</v>
      </c>
    </row>
    <row r="74" spans="1:31" ht="11.25">
      <c r="A74" s="1" t="s">
        <v>18</v>
      </c>
      <c r="B74" s="1" t="s">
        <v>68</v>
      </c>
      <c r="C74" s="1" t="str">
        <f t="shared" si="16"/>
        <v>Outer London - Moderate</v>
      </c>
      <c r="D74" s="7">
        <v>5</v>
      </c>
      <c r="E74" s="3"/>
      <c r="F74" s="3"/>
      <c r="G74" s="3">
        <v>6</v>
      </c>
      <c r="H74" s="3">
        <v>2</v>
      </c>
      <c r="I74" s="3">
        <v>1</v>
      </c>
      <c r="J74" s="3">
        <v>5</v>
      </c>
      <c r="K74" s="3">
        <v>4</v>
      </c>
      <c r="L74" s="3">
        <v>4</v>
      </c>
      <c r="M74" s="3">
        <v>2</v>
      </c>
      <c r="N74" s="3">
        <v>2</v>
      </c>
      <c r="O74" s="3">
        <v>1</v>
      </c>
      <c r="P74" s="3">
        <v>3</v>
      </c>
      <c r="Q74" s="3">
        <v>0</v>
      </c>
      <c r="R74" s="3">
        <v>3</v>
      </c>
      <c r="S74" s="3">
        <v>2</v>
      </c>
      <c r="T74" s="3">
        <v>3</v>
      </c>
      <c r="U74" s="7">
        <f t="shared" si="17"/>
        <v>2.2</v>
      </c>
      <c r="V74" s="4">
        <f t="shared" si="18"/>
        <v>0.5599999999999999</v>
      </c>
      <c r="W74" s="2" t="s">
        <v>40</v>
      </c>
      <c r="X74" s="6">
        <f t="shared" si="19"/>
        <v>2.582065652522018</v>
      </c>
      <c r="Y74" s="2">
        <f t="shared" si="20"/>
        <v>0.2826693478814059</v>
      </c>
      <c r="Z74" s="2" t="str">
        <f t="shared" si="21"/>
        <v>Not significant</v>
      </c>
      <c r="AA74" s="2">
        <v>417</v>
      </c>
      <c r="AB74" s="2">
        <f t="shared" si="22"/>
        <v>0.011990407673860911</v>
      </c>
      <c r="AC74" s="2">
        <v>363</v>
      </c>
      <c r="AD74" s="2">
        <f t="shared" si="23"/>
        <v>0.0060606060606060615</v>
      </c>
      <c r="AE74" s="4">
        <f t="shared" si="24"/>
        <v>0.49454545454545445</v>
      </c>
    </row>
    <row r="75" spans="1:31" ht="11.25">
      <c r="A75" s="1" t="s">
        <v>32</v>
      </c>
      <c r="B75" s="1" t="s">
        <v>68</v>
      </c>
      <c r="C75" s="1" t="str">
        <f t="shared" si="16"/>
        <v>Outer London - High</v>
      </c>
      <c r="D75" s="7">
        <v>5.4</v>
      </c>
      <c r="E75" s="3"/>
      <c r="F75" s="3"/>
      <c r="G75" s="3">
        <v>7</v>
      </c>
      <c r="H75" s="3">
        <v>1</v>
      </c>
      <c r="I75" s="3">
        <v>5</v>
      </c>
      <c r="J75" s="3">
        <v>1</v>
      </c>
      <c r="K75" s="3">
        <v>3</v>
      </c>
      <c r="L75" s="3">
        <v>3</v>
      </c>
      <c r="M75" s="3">
        <v>5</v>
      </c>
      <c r="N75" s="3">
        <v>2</v>
      </c>
      <c r="O75" s="3">
        <v>4</v>
      </c>
      <c r="P75" s="3">
        <v>1</v>
      </c>
      <c r="Q75" s="3">
        <v>3</v>
      </c>
      <c r="R75" s="3">
        <v>2</v>
      </c>
      <c r="S75" s="3">
        <v>1</v>
      </c>
      <c r="T75" s="3">
        <v>4</v>
      </c>
      <c r="U75" s="7">
        <f t="shared" si="17"/>
        <v>2.2</v>
      </c>
      <c r="V75" s="4">
        <f t="shared" si="18"/>
        <v>0.5925925925925926</v>
      </c>
      <c r="W75" s="2" t="s">
        <v>42</v>
      </c>
      <c r="X75" s="6">
        <f t="shared" si="19"/>
        <v>2.7886309047237794</v>
      </c>
      <c r="Y75" s="2">
        <f t="shared" si="20"/>
        <v>0.621248121092338</v>
      </c>
      <c r="Z75" s="2" t="str">
        <f t="shared" si="21"/>
        <v>Not significant</v>
      </c>
      <c r="AA75" s="2">
        <v>446</v>
      </c>
      <c r="AB75" s="2">
        <f t="shared" si="22"/>
        <v>0.01210762331838565</v>
      </c>
      <c r="AC75" s="2">
        <v>404</v>
      </c>
      <c r="AD75" s="2">
        <f t="shared" si="23"/>
        <v>0.005445544554455446</v>
      </c>
      <c r="AE75" s="4">
        <f t="shared" si="24"/>
        <v>0.5502383571690502</v>
      </c>
    </row>
    <row r="76" spans="1:31" ht="11.25">
      <c r="A76" s="1" t="s">
        <v>22</v>
      </c>
      <c r="B76" s="1" t="s">
        <v>68</v>
      </c>
      <c r="C76" s="1" t="str">
        <f t="shared" si="16"/>
        <v>Outer London - Moderate</v>
      </c>
      <c r="D76" s="7">
        <v>6.4</v>
      </c>
      <c r="E76" s="3"/>
      <c r="F76" s="3"/>
      <c r="G76" s="3">
        <v>6</v>
      </c>
      <c r="H76" s="3">
        <v>3</v>
      </c>
      <c r="I76" s="3">
        <v>2</v>
      </c>
      <c r="J76" s="3">
        <v>2</v>
      </c>
      <c r="K76" s="3">
        <v>2</v>
      </c>
      <c r="L76" s="3">
        <v>2</v>
      </c>
      <c r="M76" s="3">
        <v>3</v>
      </c>
      <c r="N76" s="3">
        <v>2</v>
      </c>
      <c r="O76" s="3">
        <v>4</v>
      </c>
      <c r="P76" s="3">
        <v>2</v>
      </c>
      <c r="Q76" s="3">
        <v>2</v>
      </c>
      <c r="R76" s="3">
        <v>4</v>
      </c>
      <c r="S76" s="3">
        <v>4</v>
      </c>
      <c r="T76" s="3">
        <v>1</v>
      </c>
      <c r="U76" s="7">
        <f t="shared" si="17"/>
        <v>2.6</v>
      </c>
      <c r="V76" s="4">
        <f t="shared" si="18"/>
        <v>0.59375</v>
      </c>
      <c r="W76" s="2" t="s">
        <v>40</v>
      </c>
      <c r="X76" s="6">
        <f t="shared" si="19"/>
        <v>3.3050440352281827</v>
      </c>
      <c r="Y76" s="2">
        <f t="shared" si="20"/>
        <v>0.7520128117998276</v>
      </c>
      <c r="Z76" s="2" t="str">
        <f t="shared" si="21"/>
        <v>Not significant</v>
      </c>
      <c r="AA76" s="2">
        <v>437</v>
      </c>
      <c r="AB76" s="2">
        <f t="shared" si="22"/>
        <v>0.014645308924485127</v>
      </c>
      <c r="AC76" s="2">
        <v>380</v>
      </c>
      <c r="AD76" s="2">
        <f t="shared" si="23"/>
        <v>0.006842105263157895</v>
      </c>
      <c r="AE76" s="4">
        <f t="shared" si="24"/>
        <v>0.5328125</v>
      </c>
    </row>
    <row r="77" spans="1:31" ht="11.25">
      <c r="A77" s="1" t="s">
        <v>14</v>
      </c>
      <c r="B77" s="1" t="s">
        <v>68</v>
      </c>
      <c r="C77" s="1" t="str">
        <f t="shared" si="16"/>
        <v>Outer London - Low</v>
      </c>
      <c r="D77" s="7">
        <v>10</v>
      </c>
      <c r="E77" s="3"/>
      <c r="F77" s="3"/>
      <c r="G77" s="3">
        <v>9</v>
      </c>
      <c r="H77" s="3">
        <v>15</v>
      </c>
      <c r="I77" s="3">
        <v>14</v>
      </c>
      <c r="J77" s="3">
        <v>13</v>
      </c>
      <c r="K77" s="3">
        <v>9</v>
      </c>
      <c r="L77" s="3">
        <v>3</v>
      </c>
      <c r="M77" s="3">
        <v>6</v>
      </c>
      <c r="N77" s="3">
        <v>7</v>
      </c>
      <c r="O77" s="3">
        <v>7</v>
      </c>
      <c r="P77" s="3">
        <v>2</v>
      </c>
      <c r="Q77" s="3">
        <v>3</v>
      </c>
      <c r="R77" s="3">
        <v>3</v>
      </c>
      <c r="S77" s="3">
        <v>9</v>
      </c>
      <c r="T77" s="3">
        <v>3</v>
      </c>
      <c r="U77" s="7">
        <f t="shared" si="17"/>
        <v>4</v>
      </c>
      <c r="V77" s="4">
        <f t="shared" si="18"/>
        <v>0.6</v>
      </c>
      <c r="W77" s="2" t="s">
        <v>41</v>
      </c>
      <c r="X77" s="6">
        <f t="shared" si="19"/>
        <v>5.164131305044036</v>
      </c>
      <c r="Y77" s="2">
        <f t="shared" si="20"/>
        <v>1.3121293934372313</v>
      </c>
      <c r="Z77" s="2" t="str">
        <f t="shared" si="21"/>
        <v>Not significant</v>
      </c>
      <c r="AA77" s="2">
        <v>1026</v>
      </c>
      <c r="AB77" s="2">
        <f t="shared" si="22"/>
        <v>0.009746588693957114</v>
      </c>
      <c r="AC77" s="2">
        <v>932</v>
      </c>
      <c r="AD77" s="2">
        <f t="shared" si="23"/>
        <v>0.004291845493562232</v>
      </c>
      <c r="AE77" s="4">
        <f t="shared" si="24"/>
        <v>0.559656652360515</v>
      </c>
    </row>
    <row r="78" spans="1:31" ht="11.25">
      <c r="A78" s="1" t="s">
        <v>1</v>
      </c>
      <c r="B78" s="1" t="s">
        <v>68</v>
      </c>
      <c r="C78" s="1" t="str">
        <f t="shared" si="16"/>
        <v>Outer London - Low</v>
      </c>
      <c r="D78" s="7">
        <v>4.6</v>
      </c>
      <c r="E78" s="3"/>
      <c r="F78" s="3"/>
      <c r="G78" s="3">
        <v>4</v>
      </c>
      <c r="H78" s="3">
        <v>2</v>
      </c>
      <c r="I78" s="3">
        <v>6</v>
      </c>
      <c r="J78" s="3">
        <v>6</v>
      </c>
      <c r="K78" s="3">
        <v>6</v>
      </c>
      <c r="L78" s="3">
        <v>0</v>
      </c>
      <c r="M78" s="3">
        <v>5</v>
      </c>
      <c r="N78" s="3">
        <v>2</v>
      </c>
      <c r="O78" s="3">
        <v>5</v>
      </c>
      <c r="P78" s="3">
        <v>4</v>
      </c>
      <c r="Q78" s="3">
        <v>1</v>
      </c>
      <c r="R78" s="3">
        <v>1</v>
      </c>
      <c r="S78" s="3">
        <v>1</v>
      </c>
      <c r="T78" s="3">
        <v>2</v>
      </c>
      <c r="U78" s="7">
        <f t="shared" si="17"/>
        <v>1.8</v>
      </c>
      <c r="V78" s="4">
        <f t="shared" si="18"/>
        <v>0.6086956521739131</v>
      </c>
      <c r="W78" s="2" t="s">
        <v>41</v>
      </c>
      <c r="X78" s="6">
        <f t="shared" si="19"/>
        <v>2.375500400320256</v>
      </c>
      <c r="Y78" s="2">
        <f t="shared" si="20"/>
        <v>0.6971177751098745</v>
      </c>
      <c r="Z78" s="2" t="str">
        <f t="shared" si="21"/>
        <v>Not significant</v>
      </c>
      <c r="AA78" s="2">
        <v>561</v>
      </c>
      <c r="AB78" s="2">
        <f t="shared" si="22"/>
        <v>0.00819964349376114</v>
      </c>
      <c r="AC78" s="2">
        <v>561</v>
      </c>
      <c r="AD78" s="2">
        <f t="shared" si="23"/>
        <v>0.0032085561497326204</v>
      </c>
      <c r="AE78" s="4">
        <f t="shared" si="24"/>
        <v>0.6086956521739131</v>
      </c>
    </row>
    <row r="79" spans="1:31" ht="11.25">
      <c r="A79" s="1" t="s">
        <v>6</v>
      </c>
      <c r="B79" s="1" t="s">
        <v>68</v>
      </c>
      <c r="C79" s="1" t="str">
        <f t="shared" si="16"/>
        <v>Outer London - High</v>
      </c>
      <c r="D79" s="7">
        <v>10</v>
      </c>
      <c r="E79" s="3"/>
      <c r="F79" s="3"/>
      <c r="G79" s="3">
        <v>18</v>
      </c>
      <c r="H79" s="3">
        <v>7</v>
      </c>
      <c r="I79" s="3">
        <v>9</v>
      </c>
      <c r="J79" s="3">
        <v>10</v>
      </c>
      <c r="K79" s="3">
        <v>13</v>
      </c>
      <c r="L79" s="3">
        <v>14</v>
      </c>
      <c r="M79" s="3">
        <v>7</v>
      </c>
      <c r="N79" s="3">
        <v>4</v>
      </c>
      <c r="O79" s="3">
        <v>5</v>
      </c>
      <c r="P79" s="3">
        <v>8</v>
      </c>
      <c r="Q79" s="3">
        <v>4</v>
      </c>
      <c r="R79" s="3">
        <v>1</v>
      </c>
      <c r="S79" s="3">
        <v>4</v>
      </c>
      <c r="T79" s="3">
        <v>2</v>
      </c>
      <c r="U79" s="7">
        <f t="shared" si="17"/>
        <v>3.8</v>
      </c>
      <c r="V79" s="4">
        <f t="shared" si="18"/>
        <v>0.62</v>
      </c>
      <c r="W79" s="2" t="s">
        <v>42</v>
      </c>
      <c r="X79" s="6">
        <f t="shared" si="19"/>
        <v>5.164131305044036</v>
      </c>
      <c r="Y79" s="2">
        <f t="shared" si="20"/>
        <v>1.8017107887860688</v>
      </c>
      <c r="Z79" s="2" t="str">
        <f t="shared" si="21"/>
        <v>Not significant</v>
      </c>
      <c r="AA79" s="2">
        <v>799</v>
      </c>
      <c r="AB79" s="2">
        <f t="shared" si="22"/>
        <v>0.012515644555694618</v>
      </c>
      <c r="AC79" s="2">
        <v>755</v>
      </c>
      <c r="AD79" s="2">
        <f t="shared" si="23"/>
        <v>0.005033112582781457</v>
      </c>
      <c r="AE79" s="4">
        <f t="shared" si="24"/>
        <v>0.5978543046357616</v>
      </c>
    </row>
    <row r="80" spans="1:31" ht="11.25">
      <c r="A80" s="1" t="s">
        <v>8</v>
      </c>
      <c r="B80" s="1" t="s">
        <v>68</v>
      </c>
      <c r="C80" s="1" t="str">
        <f t="shared" si="16"/>
        <v>Outer London - Moderate</v>
      </c>
      <c r="D80" s="7">
        <v>9.2</v>
      </c>
      <c r="E80" s="3"/>
      <c r="F80" s="3"/>
      <c r="G80" s="3">
        <v>7</v>
      </c>
      <c r="H80" s="3">
        <v>10</v>
      </c>
      <c r="I80" s="3">
        <v>8</v>
      </c>
      <c r="J80" s="3">
        <v>13</v>
      </c>
      <c r="K80" s="3">
        <v>8</v>
      </c>
      <c r="L80" s="3">
        <v>12</v>
      </c>
      <c r="M80" s="3">
        <v>8</v>
      </c>
      <c r="N80" s="3">
        <v>5</v>
      </c>
      <c r="O80" s="3">
        <v>2</v>
      </c>
      <c r="P80" s="3">
        <v>3</v>
      </c>
      <c r="Q80" s="3">
        <v>2</v>
      </c>
      <c r="R80" s="3">
        <v>4</v>
      </c>
      <c r="S80" s="3">
        <v>5</v>
      </c>
      <c r="T80" s="3">
        <v>3</v>
      </c>
      <c r="U80" s="7">
        <f t="shared" si="17"/>
        <v>3.4</v>
      </c>
      <c r="V80" s="4">
        <f t="shared" si="18"/>
        <v>0.6304347826086956</v>
      </c>
      <c r="W80" s="2" t="s">
        <v>40</v>
      </c>
      <c r="X80" s="6">
        <f t="shared" si="19"/>
        <v>4.751000800640512</v>
      </c>
      <c r="Y80" s="2">
        <f t="shared" si="20"/>
        <v>1.9208617719925838</v>
      </c>
      <c r="Z80" s="2" t="str">
        <f t="shared" si="21"/>
        <v>Not significant</v>
      </c>
      <c r="AA80" s="2">
        <v>677</v>
      </c>
      <c r="AB80" s="2">
        <f t="shared" si="22"/>
        <v>0.013589364844903987</v>
      </c>
      <c r="AC80" s="2">
        <v>670</v>
      </c>
      <c r="AD80" s="2">
        <f t="shared" si="23"/>
        <v>0.005074626865671642</v>
      </c>
      <c r="AE80" s="4">
        <f t="shared" si="24"/>
        <v>0.6265736534717716</v>
      </c>
    </row>
    <row r="81" spans="1:31" ht="11.25">
      <c r="A81" s="1" t="s">
        <v>10</v>
      </c>
      <c r="B81" s="1" t="s">
        <v>68</v>
      </c>
      <c r="C81" s="1" t="str">
        <f t="shared" si="16"/>
        <v>Outer London - High</v>
      </c>
      <c r="D81" s="7">
        <v>7.8</v>
      </c>
      <c r="E81" s="3"/>
      <c r="F81" s="3"/>
      <c r="G81" s="3">
        <v>16</v>
      </c>
      <c r="H81" s="3">
        <v>3</v>
      </c>
      <c r="I81" s="3">
        <v>7</v>
      </c>
      <c r="J81" s="3">
        <v>8</v>
      </c>
      <c r="K81" s="3">
        <v>4</v>
      </c>
      <c r="L81" s="3">
        <v>3</v>
      </c>
      <c r="M81" s="3">
        <v>6</v>
      </c>
      <c r="N81" s="3">
        <v>1</v>
      </c>
      <c r="O81" s="3">
        <v>4</v>
      </c>
      <c r="P81" s="3">
        <v>3</v>
      </c>
      <c r="Q81" s="3">
        <v>6</v>
      </c>
      <c r="R81" s="3">
        <v>4</v>
      </c>
      <c r="S81" s="3">
        <v>1</v>
      </c>
      <c r="T81" s="3">
        <v>0</v>
      </c>
      <c r="U81" s="7">
        <f t="shared" si="17"/>
        <v>2.8</v>
      </c>
      <c r="V81" s="4">
        <f t="shared" si="18"/>
        <v>0.6410256410256411</v>
      </c>
      <c r="W81" s="2" t="s">
        <v>42</v>
      </c>
      <c r="X81" s="6">
        <f t="shared" si="19"/>
        <v>4.028022417934348</v>
      </c>
      <c r="Y81" s="2">
        <f t="shared" si="20"/>
        <v>1.8719347889362978</v>
      </c>
      <c r="Z81" s="2" t="str">
        <f t="shared" si="21"/>
        <v>Not significant</v>
      </c>
      <c r="AA81" s="2">
        <v>390</v>
      </c>
      <c r="AB81" s="2">
        <f t="shared" si="22"/>
        <v>0.02</v>
      </c>
      <c r="AC81" s="2">
        <v>335</v>
      </c>
      <c r="AD81" s="2">
        <f t="shared" si="23"/>
        <v>0.00835820895522388</v>
      </c>
      <c r="AE81" s="4">
        <f t="shared" si="24"/>
        <v>0.582089552238806</v>
      </c>
    </row>
    <row r="82" spans="1:31" ht="11.25">
      <c r="A82" s="1" t="s">
        <v>30</v>
      </c>
      <c r="B82" s="1" t="s">
        <v>68</v>
      </c>
      <c r="C82" s="1" t="str">
        <f t="shared" si="16"/>
        <v>Outer London - Low</v>
      </c>
      <c r="D82" s="7">
        <v>2.8</v>
      </c>
      <c r="E82" s="3"/>
      <c r="F82" s="3"/>
      <c r="G82" s="3">
        <v>2</v>
      </c>
      <c r="H82" s="3">
        <v>6</v>
      </c>
      <c r="I82" s="3">
        <v>2</v>
      </c>
      <c r="J82" s="3">
        <v>6</v>
      </c>
      <c r="K82" s="3">
        <v>2</v>
      </c>
      <c r="L82" s="3">
        <v>1</v>
      </c>
      <c r="M82" s="3">
        <v>3</v>
      </c>
      <c r="N82" s="3">
        <v>1</v>
      </c>
      <c r="O82" s="3">
        <v>2</v>
      </c>
      <c r="P82" s="3">
        <v>1</v>
      </c>
      <c r="Q82" s="3">
        <v>0</v>
      </c>
      <c r="R82" s="3">
        <v>3</v>
      </c>
      <c r="S82" s="3">
        <v>0</v>
      </c>
      <c r="T82" s="3">
        <v>1</v>
      </c>
      <c r="U82" s="7">
        <f t="shared" si="17"/>
        <v>1</v>
      </c>
      <c r="V82" s="4">
        <f t="shared" si="18"/>
        <v>0.6428571428571428</v>
      </c>
      <c r="W82" s="2" t="s">
        <v>41</v>
      </c>
      <c r="X82" s="6">
        <f t="shared" si="19"/>
        <v>1.4459567654123298</v>
      </c>
      <c r="Y82" s="2">
        <f t="shared" si="20"/>
        <v>0.6877018780029559</v>
      </c>
      <c r="Z82" s="2" t="str">
        <f t="shared" si="21"/>
        <v>Not significant</v>
      </c>
      <c r="AA82" s="2">
        <v>556</v>
      </c>
      <c r="AB82" s="2">
        <f t="shared" si="22"/>
        <v>0.005035971223021582</v>
      </c>
      <c r="AC82" s="2">
        <v>476</v>
      </c>
      <c r="AD82" s="2">
        <f t="shared" si="23"/>
        <v>0.0021008403361344537</v>
      </c>
      <c r="AE82" s="4">
        <f t="shared" si="24"/>
        <v>0.5828331332533013</v>
      </c>
    </row>
    <row r="83" spans="1:31" ht="11.25">
      <c r="A83" s="1" t="s">
        <v>13</v>
      </c>
      <c r="B83" s="1" t="s">
        <v>68</v>
      </c>
      <c r="C83" s="1" t="str">
        <f t="shared" si="16"/>
        <v>Outer London - Low</v>
      </c>
      <c r="D83" s="7">
        <v>11.4</v>
      </c>
      <c r="E83" s="3"/>
      <c r="F83" s="3"/>
      <c r="G83" s="3">
        <v>5</v>
      </c>
      <c r="H83" s="3">
        <v>11</v>
      </c>
      <c r="I83" s="3">
        <v>8</v>
      </c>
      <c r="J83" s="3">
        <v>6</v>
      </c>
      <c r="K83" s="3">
        <v>9</v>
      </c>
      <c r="L83" s="3">
        <v>13</v>
      </c>
      <c r="M83" s="3">
        <v>5</v>
      </c>
      <c r="N83" s="3">
        <v>8</v>
      </c>
      <c r="O83" s="3">
        <v>7</v>
      </c>
      <c r="P83" s="3">
        <v>5</v>
      </c>
      <c r="Q83" s="3">
        <v>2</v>
      </c>
      <c r="R83" s="3">
        <v>4</v>
      </c>
      <c r="S83" s="3">
        <v>6</v>
      </c>
      <c r="T83" s="3">
        <v>3</v>
      </c>
      <c r="U83" s="7">
        <f t="shared" si="17"/>
        <v>4</v>
      </c>
      <c r="V83" s="4">
        <f t="shared" si="18"/>
        <v>0.6491228070175439</v>
      </c>
      <c r="W83" s="2" t="s">
        <v>41</v>
      </c>
      <c r="X83" s="6">
        <f t="shared" si="19"/>
        <v>5.8871096877502005</v>
      </c>
      <c r="Y83" s="2">
        <f t="shared" si="20"/>
        <v>3.0245597266606983</v>
      </c>
      <c r="Z83" s="2" t="str">
        <f t="shared" si="21"/>
        <v>Not significant</v>
      </c>
      <c r="AA83" s="2">
        <v>1332</v>
      </c>
      <c r="AB83" s="2">
        <f t="shared" si="22"/>
        <v>0.00855855855855856</v>
      </c>
      <c r="AC83" s="2">
        <v>1265</v>
      </c>
      <c r="AD83" s="2">
        <f t="shared" si="23"/>
        <v>0.0031620553359683794</v>
      </c>
      <c r="AE83" s="4">
        <f t="shared" si="24"/>
        <v>0.6305387975868526</v>
      </c>
    </row>
    <row r="84" spans="1:31" ht="11.25">
      <c r="A84" s="1" t="s">
        <v>28</v>
      </c>
      <c r="B84" s="1" t="s">
        <v>61</v>
      </c>
      <c r="C84" s="1" t="str">
        <f t="shared" si="16"/>
        <v>Inner London - Low</v>
      </c>
      <c r="D84" s="7">
        <v>7</v>
      </c>
      <c r="E84" s="3"/>
      <c r="F84" s="3"/>
      <c r="G84" s="3">
        <v>9</v>
      </c>
      <c r="H84" s="3">
        <v>5</v>
      </c>
      <c r="I84" s="3">
        <v>10</v>
      </c>
      <c r="J84" s="3">
        <v>3</v>
      </c>
      <c r="K84" s="3">
        <v>8</v>
      </c>
      <c r="L84" s="3">
        <v>4</v>
      </c>
      <c r="M84" s="3">
        <v>2</v>
      </c>
      <c r="N84" s="3">
        <v>3</v>
      </c>
      <c r="O84" s="3">
        <v>5</v>
      </c>
      <c r="P84" s="3">
        <v>1</v>
      </c>
      <c r="Q84" s="3">
        <v>2</v>
      </c>
      <c r="R84" s="3">
        <v>2</v>
      </c>
      <c r="S84" s="3">
        <v>4</v>
      </c>
      <c r="T84" s="3">
        <v>2</v>
      </c>
      <c r="U84" s="7">
        <f t="shared" si="17"/>
        <v>2.2</v>
      </c>
      <c r="V84" s="4">
        <f t="shared" si="18"/>
        <v>0.6857142857142857</v>
      </c>
      <c r="W84" s="2" t="s">
        <v>41</v>
      </c>
      <c r="X84" s="6">
        <f t="shared" si="19"/>
        <v>3.6148919135308244</v>
      </c>
      <c r="Y84" s="2">
        <f t="shared" si="20"/>
        <v>2.7689889142764916</v>
      </c>
      <c r="Z84" s="2" t="str">
        <f t="shared" si="21"/>
        <v>Not significant</v>
      </c>
      <c r="AA84" s="2">
        <v>365</v>
      </c>
      <c r="AB84" s="2">
        <f t="shared" si="22"/>
        <v>0.019178082191780823</v>
      </c>
      <c r="AC84" s="2">
        <v>323</v>
      </c>
      <c r="AD84" s="2">
        <f t="shared" si="23"/>
        <v>0.006811145510835914</v>
      </c>
      <c r="AE84" s="4">
        <f t="shared" si="24"/>
        <v>0.6448474126492703</v>
      </c>
    </row>
    <row r="85" spans="1:31" ht="11.25">
      <c r="A85" s="1" t="s">
        <v>29</v>
      </c>
      <c r="B85" s="1" t="s">
        <v>68</v>
      </c>
      <c r="C85" s="1" t="str">
        <f t="shared" si="16"/>
        <v>Outer London - High</v>
      </c>
      <c r="D85" s="7">
        <v>6.4</v>
      </c>
      <c r="E85" s="3"/>
      <c r="F85" s="3"/>
      <c r="G85" s="3">
        <v>3</v>
      </c>
      <c r="H85" s="3">
        <v>4</v>
      </c>
      <c r="I85" s="3">
        <v>3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3</v>
      </c>
      <c r="T85" s="3">
        <v>1</v>
      </c>
      <c r="U85" s="7">
        <f t="shared" si="17"/>
        <v>1.6</v>
      </c>
      <c r="V85" s="4">
        <f t="shared" si="18"/>
        <v>0.7500000000000001</v>
      </c>
      <c r="W85" s="2" t="s">
        <v>42</v>
      </c>
      <c r="X85" s="6">
        <f t="shared" si="19"/>
        <v>3.3050440352281827</v>
      </c>
      <c r="Y85" s="2">
        <f t="shared" si="20"/>
        <v>4.398088393195176</v>
      </c>
      <c r="Z85" s="2" t="str">
        <f t="shared" si="21"/>
        <v>Significant</v>
      </c>
      <c r="AA85" s="2">
        <v>623</v>
      </c>
      <c r="AB85" s="2">
        <f t="shared" si="22"/>
        <v>0.010272873194221509</v>
      </c>
      <c r="AC85" s="2">
        <v>560</v>
      </c>
      <c r="AD85" s="2">
        <f t="shared" si="23"/>
        <v>0.002857142857142857</v>
      </c>
      <c r="AE85" s="4">
        <f t="shared" si="24"/>
        <v>0.721875</v>
      </c>
    </row>
    <row r="86" spans="1:31" ht="11.25">
      <c r="A86" s="1" t="s">
        <v>15</v>
      </c>
      <c r="B86" s="1" t="s">
        <v>61</v>
      </c>
      <c r="C86" s="1" t="str">
        <f t="shared" si="16"/>
        <v>Inner London - High</v>
      </c>
      <c r="D86" s="7">
        <v>8.6</v>
      </c>
      <c r="E86" s="3"/>
      <c r="F86" s="3"/>
      <c r="G86" s="3">
        <v>10</v>
      </c>
      <c r="H86" s="3">
        <v>2</v>
      </c>
      <c r="I86" s="3">
        <v>4</v>
      </c>
      <c r="J86" s="3">
        <v>2</v>
      </c>
      <c r="K86" s="3">
        <v>7</v>
      </c>
      <c r="L86" s="3">
        <v>4</v>
      </c>
      <c r="M86" s="3">
        <v>3</v>
      </c>
      <c r="N86" s="3">
        <v>2</v>
      </c>
      <c r="O86" s="3">
        <v>4</v>
      </c>
      <c r="P86" s="3">
        <v>1</v>
      </c>
      <c r="Q86" s="3">
        <v>3</v>
      </c>
      <c r="R86" s="3">
        <v>1</v>
      </c>
      <c r="S86" s="3">
        <v>2</v>
      </c>
      <c r="T86" s="3">
        <v>2</v>
      </c>
      <c r="U86" s="7">
        <f t="shared" si="17"/>
        <v>1.8</v>
      </c>
      <c r="V86" s="4">
        <f t="shared" si="18"/>
        <v>0.7906976744186046</v>
      </c>
      <c r="W86" s="2" t="s">
        <v>42</v>
      </c>
      <c r="X86" s="6">
        <f t="shared" si="19"/>
        <v>4.44115292233787</v>
      </c>
      <c r="Y86" s="2">
        <f t="shared" si="20"/>
        <v>7.853466071938135</v>
      </c>
      <c r="Z86" s="2" t="str">
        <f t="shared" si="21"/>
        <v>Significant</v>
      </c>
      <c r="AA86" s="2">
        <v>300</v>
      </c>
      <c r="AB86" s="2">
        <f t="shared" si="22"/>
        <v>0.028666666666666667</v>
      </c>
      <c r="AC86" s="2">
        <v>254</v>
      </c>
      <c r="AD86" s="2">
        <f t="shared" si="23"/>
        <v>0.007086614173228346</v>
      </c>
      <c r="AE86" s="4">
        <f t="shared" si="24"/>
        <v>0.7527925288408717</v>
      </c>
    </row>
    <row r="87" spans="1:24" ht="11.25">
      <c r="A87" s="1" t="s">
        <v>72</v>
      </c>
      <c r="D87" s="7">
        <v>249.8</v>
      </c>
      <c r="E87" s="5">
        <v>298</v>
      </c>
      <c r="F87" s="3">
        <v>280</v>
      </c>
      <c r="G87" s="3">
        <v>272</v>
      </c>
      <c r="H87" s="3">
        <v>216</v>
      </c>
      <c r="I87" s="3">
        <v>214</v>
      </c>
      <c r="J87" s="3">
        <v>231</v>
      </c>
      <c r="K87" s="3">
        <v>222</v>
      </c>
      <c r="L87" s="3">
        <v>204</v>
      </c>
      <c r="M87" s="3">
        <v>184</v>
      </c>
      <c r="N87" s="3">
        <v>126</v>
      </c>
      <c r="O87" s="3">
        <v>159</v>
      </c>
      <c r="P87" s="3">
        <v>134</v>
      </c>
      <c r="Q87" s="3">
        <v>132</v>
      </c>
      <c r="R87" s="3">
        <v>127</v>
      </c>
      <c r="S87" s="3">
        <v>136</v>
      </c>
      <c r="T87" s="3">
        <v>116</v>
      </c>
      <c r="U87" s="7">
        <f t="shared" si="17"/>
        <v>129</v>
      </c>
      <c r="V87" s="4">
        <f t="shared" si="18"/>
        <v>0.4835868694955965</v>
      </c>
      <c r="X87" s="6"/>
    </row>
    <row r="88" spans="1:20" ht="11.25">
      <c r="A88" s="1" t="s">
        <v>37</v>
      </c>
      <c r="F88" s="4">
        <f aca="true" t="shared" si="25" ref="F88:M88">(E87-F87)/E87</f>
        <v>0.06040268456375839</v>
      </c>
      <c r="G88" s="4">
        <f t="shared" si="25"/>
        <v>0.02857142857142857</v>
      </c>
      <c r="H88" s="4">
        <f t="shared" si="25"/>
        <v>0.20588235294117646</v>
      </c>
      <c r="I88" s="4">
        <f t="shared" si="25"/>
        <v>0.009259259259259259</v>
      </c>
      <c r="J88" s="4">
        <f t="shared" si="25"/>
        <v>-0.0794392523364486</v>
      </c>
      <c r="K88" s="4">
        <f t="shared" si="25"/>
        <v>0.03896103896103896</v>
      </c>
      <c r="L88" s="4">
        <f t="shared" si="25"/>
        <v>0.08108108108108109</v>
      </c>
      <c r="M88" s="4">
        <f t="shared" si="25"/>
        <v>0.09803921568627451</v>
      </c>
      <c r="N88" s="4">
        <f>(L87-N87)/L87</f>
        <v>0.38235294117647056</v>
      </c>
      <c r="O88" s="4">
        <f aca="true" t="shared" si="26" ref="O88:T88">(N87-O87)/N87</f>
        <v>-0.2619047619047619</v>
      </c>
      <c r="P88" s="4">
        <f t="shared" si="26"/>
        <v>0.15723270440251572</v>
      </c>
      <c r="Q88" s="4">
        <f t="shared" si="26"/>
        <v>0.014925373134328358</v>
      </c>
      <c r="R88" s="4">
        <f t="shared" si="26"/>
        <v>0.03787878787878788</v>
      </c>
      <c r="S88" s="4">
        <f t="shared" si="26"/>
        <v>-0.07086614173228346</v>
      </c>
      <c r="T88" s="4">
        <f t="shared" si="26"/>
        <v>0.14705882352941177</v>
      </c>
    </row>
    <row r="89" spans="1:27" ht="11.25">
      <c r="A89" s="1" t="s">
        <v>41</v>
      </c>
      <c r="D89" s="2">
        <f>SUMIF($W$54:$W$86,$A89,D$54:D$86)</f>
        <v>105.2</v>
      </c>
      <c r="F89" s="4"/>
      <c r="G89" s="2">
        <f aca="true" t="shared" si="27" ref="G89:T91">SUMIF($W$54:$W$86,$A89,G$54:G$86)</f>
        <v>121</v>
      </c>
      <c r="H89" s="2">
        <f t="shared" si="27"/>
        <v>106</v>
      </c>
      <c r="I89" s="2">
        <f t="shared" si="27"/>
        <v>104</v>
      </c>
      <c r="J89" s="2">
        <f t="shared" si="27"/>
        <v>112</v>
      </c>
      <c r="K89" s="2">
        <f t="shared" si="27"/>
        <v>97</v>
      </c>
      <c r="L89" s="2">
        <f t="shared" si="27"/>
        <v>89</v>
      </c>
      <c r="M89" s="2">
        <f t="shared" si="27"/>
        <v>80</v>
      </c>
      <c r="N89" s="2">
        <f t="shared" si="27"/>
        <v>57</v>
      </c>
      <c r="O89" s="2">
        <f t="shared" si="27"/>
        <v>80</v>
      </c>
      <c r="P89" s="2">
        <f t="shared" si="27"/>
        <v>61</v>
      </c>
      <c r="Q89" s="2">
        <f t="shared" si="27"/>
        <v>55</v>
      </c>
      <c r="R89" s="2">
        <f t="shared" si="27"/>
        <v>51</v>
      </c>
      <c r="S89" s="2">
        <f t="shared" si="27"/>
        <v>61</v>
      </c>
      <c r="T89" s="2">
        <f t="shared" si="27"/>
        <v>49</v>
      </c>
      <c r="U89" s="7">
        <f>AVERAGE(P89:T89)</f>
        <v>55.4</v>
      </c>
      <c r="V89" s="4">
        <f>(D89-U89)/D89</f>
        <v>0.473384030418251</v>
      </c>
      <c r="W89" s="2" t="s">
        <v>41</v>
      </c>
      <c r="X89" s="6">
        <f>D89*(1-$V$87)</f>
        <v>54.32666132906325</v>
      </c>
      <c r="Y89" s="2">
        <f>((U89-X89)^2)/X89*5</f>
        <v>0.1060304346286001</v>
      </c>
      <c r="Z89" s="2" t="str">
        <f>IF(Y89&gt;3.84,"Significant","Not significant")</f>
        <v>Not significant</v>
      </c>
      <c r="AA89" s="2">
        <f>S89/U89</f>
        <v>1.1010830324909748</v>
      </c>
    </row>
    <row r="90" spans="1:27" ht="11.25">
      <c r="A90" s="1" t="s">
        <v>40</v>
      </c>
      <c r="D90" s="2">
        <f>SUMIF($W$54:$W$86,$A90,D$54:D$86)</f>
        <v>65</v>
      </c>
      <c r="F90" s="4"/>
      <c r="G90" s="2">
        <f t="shared" si="27"/>
        <v>63</v>
      </c>
      <c r="H90" s="2">
        <f t="shared" si="27"/>
        <v>57</v>
      </c>
      <c r="I90" s="2">
        <f t="shared" si="27"/>
        <v>53</v>
      </c>
      <c r="J90" s="2">
        <f t="shared" si="27"/>
        <v>62</v>
      </c>
      <c r="K90" s="2">
        <f t="shared" si="27"/>
        <v>60</v>
      </c>
      <c r="L90" s="2">
        <f t="shared" si="27"/>
        <v>60</v>
      </c>
      <c r="M90" s="2">
        <f t="shared" si="27"/>
        <v>43</v>
      </c>
      <c r="N90" s="2">
        <f t="shared" si="27"/>
        <v>25</v>
      </c>
      <c r="O90" s="2">
        <f t="shared" si="27"/>
        <v>33</v>
      </c>
      <c r="P90" s="2">
        <f t="shared" si="27"/>
        <v>31</v>
      </c>
      <c r="Q90" s="2">
        <f t="shared" si="27"/>
        <v>31</v>
      </c>
      <c r="R90" s="2">
        <f t="shared" si="27"/>
        <v>31</v>
      </c>
      <c r="S90" s="2">
        <f t="shared" si="27"/>
        <v>41</v>
      </c>
      <c r="T90" s="2">
        <f t="shared" si="27"/>
        <v>32</v>
      </c>
      <c r="U90" s="7">
        <f>AVERAGE(P90:T90)</f>
        <v>33.2</v>
      </c>
      <c r="V90" s="4">
        <f>(D90-U90)/D90</f>
        <v>0.4892307692307692</v>
      </c>
      <c r="W90" s="2" t="s">
        <v>40</v>
      </c>
      <c r="X90" s="6">
        <f>D90*(1-$V$87)</f>
        <v>33.56685348278623</v>
      </c>
      <c r="Y90" s="2">
        <f>((U90-X90)^2)/X90*5</f>
        <v>0.020046781850047393</v>
      </c>
      <c r="Z90" s="2" t="str">
        <f>IF(Y90&gt;3.84,"Significant","Not significant")</f>
        <v>Not significant</v>
      </c>
      <c r="AA90" s="2">
        <f>S90/U90</f>
        <v>1.2349397590361444</v>
      </c>
    </row>
    <row r="91" spans="1:27" ht="11.25">
      <c r="A91" s="1" t="s">
        <v>42</v>
      </c>
      <c r="D91" s="2">
        <f>SUMIF($W$54:$W$86,$A91,D$54:D$86)</f>
        <v>79.6</v>
      </c>
      <c r="F91" s="4"/>
      <c r="G91" s="2">
        <f t="shared" si="27"/>
        <v>88</v>
      </c>
      <c r="H91" s="2">
        <f t="shared" si="27"/>
        <v>53</v>
      </c>
      <c r="I91" s="2">
        <f t="shared" si="27"/>
        <v>57</v>
      </c>
      <c r="J91" s="2">
        <f t="shared" si="27"/>
        <v>57</v>
      </c>
      <c r="K91" s="2">
        <f t="shared" si="27"/>
        <v>65</v>
      </c>
      <c r="L91" s="2">
        <f t="shared" si="27"/>
        <v>55</v>
      </c>
      <c r="M91" s="2">
        <f t="shared" si="27"/>
        <v>61</v>
      </c>
      <c r="N91" s="2">
        <f t="shared" si="27"/>
        <v>44</v>
      </c>
      <c r="O91" s="2">
        <f t="shared" si="27"/>
        <v>46</v>
      </c>
      <c r="P91" s="2">
        <f t="shared" si="27"/>
        <v>42</v>
      </c>
      <c r="Q91" s="2">
        <f t="shared" si="27"/>
        <v>46</v>
      </c>
      <c r="R91" s="2">
        <f t="shared" si="27"/>
        <v>45</v>
      </c>
      <c r="S91" s="2">
        <f t="shared" si="27"/>
        <v>34</v>
      </c>
      <c r="T91" s="2">
        <f t="shared" si="27"/>
        <v>35</v>
      </c>
      <c r="U91" s="7">
        <f>AVERAGE(P91:T91)</f>
        <v>40.4</v>
      </c>
      <c r="V91" s="4">
        <f>(D91-U91)/D91</f>
        <v>0.4924623115577889</v>
      </c>
      <c r="W91" s="2" t="s">
        <v>42</v>
      </c>
      <c r="X91" s="6">
        <f>D91*(1-$V$87)</f>
        <v>41.106485188150515</v>
      </c>
      <c r="Y91" s="2">
        <f>((U91-X91)^2)/X91*5</f>
        <v>0.06071077578045383</v>
      </c>
      <c r="Z91" s="2" t="str">
        <f>IF(Y91&gt;3.84,"Significant","Not significant")</f>
        <v>Not significant</v>
      </c>
      <c r="AA91" s="2">
        <f>S91/U91</f>
        <v>0.8415841584158417</v>
      </c>
    </row>
    <row r="92" spans="6:24" ht="11.25">
      <c r="F92" s="4"/>
      <c r="V92" s="4"/>
      <c r="X92" s="6"/>
    </row>
    <row r="93" spans="1:27" ht="11.25">
      <c r="A93" s="1" t="s">
        <v>69</v>
      </c>
      <c r="D93" s="2">
        <f>SUM(D94:D96)</f>
        <v>74.6</v>
      </c>
      <c r="F93" s="4"/>
      <c r="G93" s="2">
        <f aca="true" t="shared" si="28" ref="G93:T93">SUM(G94:G96)</f>
        <v>63</v>
      </c>
      <c r="H93" s="2">
        <f t="shared" si="28"/>
        <v>50</v>
      </c>
      <c r="I93" s="2">
        <f t="shared" si="28"/>
        <v>56</v>
      </c>
      <c r="J93" s="2">
        <f t="shared" si="28"/>
        <v>57</v>
      </c>
      <c r="K93" s="2">
        <f t="shared" si="28"/>
        <v>51</v>
      </c>
      <c r="L93" s="2">
        <f t="shared" si="28"/>
        <v>68</v>
      </c>
      <c r="M93" s="2">
        <f t="shared" si="28"/>
        <v>47</v>
      </c>
      <c r="N93" s="2">
        <f t="shared" si="28"/>
        <v>38</v>
      </c>
      <c r="O93" s="2">
        <f t="shared" si="28"/>
        <v>47</v>
      </c>
      <c r="P93" s="2">
        <f t="shared" si="28"/>
        <v>40</v>
      </c>
      <c r="Q93" s="2">
        <f t="shared" si="28"/>
        <v>39</v>
      </c>
      <c r="R93" s="2">
        <f t="shared" si="28"/>
        <v>45</v>
      </c>
      <c r="S93" s="2">
        <f t="shared" si="28"/>
        <v>37</v>
      </c>
      <c r="T93" s="2">
        <f t="shared" si="28"/>
        <v>41</v>
      </c>
      <c r="U93" s="7">
        <f>AVERAGE(P93:T93)</f>
        <v>40.4</v>
      </c>
      <c r="V93" s="4">
        <f>(D93-U93)/D93</f>
        <v>0.4584450402144772</v>
      </c>
      <c r="X93" s="6"/>
      <c r="AA93" s="2">
        <f>S93/U93</f>
        <v>0.9158415841584159</v>
      </c>
    </row>
    <row r="94" spans="1:27" ht="11.25">
      <c r="A94" s="1" t="s">
        <v>62</v>
      </c>
      <c r="D94" s="2">
        <f>SUMIF($C$54:$C$86,$A94,D$54:D$86)</f>
        <v>24.2</v>
      </c>
      <c r="F94" s="4"/>
      <c r="G94" s="2">
        <f aca="true" t="shared" si="29" ref="G94:T96">SUMIF($C$54:$C$86,$A94,G$54:G$86)</f>
        <v>21</v>
      </c>
      <c r="H94" s="2">
        <f t="shared" si="29"/>
        <v>17</v>
      </c>
      <c r="I94" s="2">
        <f t="shared" si="29"/>
        <v>23</v>
      </c>
      <c r="J94" s="2">
        <f t="shared" si="29"/>
        <v>17</v>
      </c>
      <c r="K94" s="2">
        <f t="shared" si="29"/>
        <v>15</v>
      </c>
      <c r="L94" s="2">
        <f t="shared" si="29"/>
        <v>26</v>
      </c>
      <c r="M94" s="2">
        <f t="shared" si="29"/>
        <v>20</v>
      </c>
      <c r="N94" s="2">
        <f t="shared" si="29"/>
        <v>8</v>
      </c>
      <c r="O94" s="2">
        <f t="shared" si="29"/>
        <v>11</v>
      </c>
      <c r="P94" s="2">
        <f t="shared" si="29"/>
        <v>13</v>
      </c>
      <c r="Q94" s="2">
        <f t="shared" si="29"/>
        <v>9</v>
      </c>
      <c r="R94" s="2">
        <f t="shared" si="29"/>
        <v>12</v>
      </c>
      <c r="S94" s="2">
        <f t="shared" si="29"/>
        <v>9</v>
      </c>
      <c r="T94" s="2">
        <f t="shared" si="29"/>
        <v>17</v>
      </c>
      <c r="U94" s="7">
        <f>AVERAGE(P94:T94)</f>
        <v>12</v>
      </c>
      <c r="V94" s="4">
        <f>(D94-U94)/D94</f>
        <v>0.5041322314049587</v>
      </c>
      <c r="W94" s="2" t="s">
        <v>41</v>
      </c>
      <c r="X94" s="6">
        <f>D94*(1-$V$93)</f>
        <v>13.105630026809651</v>
      </c>
      <c r="Y94" s="2">
        <f>((U94-X94)^2)/X94*5</f>
        <v>0.4663712288850135</v>
      </c>
      <c r="Z94" s="2" t="str">
        <f>IF(Y94&gt;3.84,"Significant","Not significant")</f>
        <v>Not significant</v>
      </c>
      <c r="AA94" s="2">
        <f>S94/U94</f>
        <v>0.75</v>
      </c>
    </row>
    <row r="95" spans="1:27" ht="11.25">
      <c r="A95" s="1" t="s">
        <v>63</v>
      </c>
      <c r="D95" s="2">
        <f>SUMIF($C$54:$C$86,$A95,D$54:D$86)</f>
        <v>11</v>
      </c>
      <c r="F95" s="4"/>
      <c r="G95" s="2">
        <f t="shared" si="29"/>
        <v>13</v>
      </c>
      <c r="H95" s="2">
        <f t="shared" si="29"/>
        <v>4</v>
      </c>
      <c r="I95" s="2">
        <f t="shared" si="29"/>
        <v>8</v>
      </c>
      <c r="J95" s="2">
        <f t="shared" si="29"/>
        <v>10</v>
      </c>
      <c r="K95" s="2">
        <f t="shared" si="29"/>
        <v>10</v>
      </c>
      <c r="L95" s="2">
        <f t="shared" si="29"/>
        <v>12</v>
      </c>
      <c r="M95" s="2">
        <f t="shared" si="29"/>
        <v>2</v>
      </c>
      <c r="N95" s="2">
        <f t="shared" si="29"/>
        <v>2</v>
      </c>
      <c r="O95" s="2">
        <f t="shared" si="29"/>
        <v>10</v>
      </c>
      <c r="P95" s="2">
        <f t="shared" si="29"/>
        <v>6</v>
      </c>
      <c r="Q95" s="2">
        <f t="shared" si="29"/>
        <v>7</v>
      </c>
      <c r="R95" s="2">
        <f t="shared" si="29"/>
        <v>9</v>
      </c>
      <c r="S95" s="2">
        <f t="shared" si="29"/>
        <v>7</v>
      </c>
      <c r="T95" s="2">
        <f t="shared" si="29"/>
        <v>1</v>
      </c>
      <c r="U95" s="7">
        <f>AVERAGE(P95:T95)</f>
        <v>6</v>
      </c>
      <c r="V95" s="4">
        <f>(D95-U95)/D95</f>
        <v>0.45454545454545453</v>
      </c>
      <c r="W95" s="2" t="s">
        <v>40</v>
      </c>
      <c r="X95" s="6">
        <f>D95*(1-$V$93)</f>
        <v>5.957104557640751</v>
      </c>
      <c r="Y95" s="2">
        <f>((U95-X95)^2)/X95*5</f>
        <v>0.0015443903639693747</v>
      </c>
      <c r="Z95" s="2" t="str">
        <f>IF(Y95&gt;3.84,"Significant","Not significant")</f>
        <v>Not significant</v>
      </c>
      <c r="AA95" s="2">
        <f>S95/U95</f>
        <v>1.1666666666666667</v>
      </c>
    </row>
    <row r="96" spans="1:27" ht="11.25">
      <c r="A96" s="1" t="s">
        <v>64</v>
      </c>
      <c r="D96" s="2">
        <f>SUMIF($C$54:$C$86,$A96,D$54:D$86)</f>
        <v>39.4</v>
      </c>
      <c r="F96" s="4"/>
      <c r="G96" s="2">
        <f t="shared" si="29"/>
        <v>29</v>
      </c>
      <c r="H96" s="2">
        <f t="shared" si="29"/>
        <v>29</v>
      </c>
      <c r="I96" s="2">
        <f t="shared" si="29"/>
        <v>25</v>
      </c>
      <c r="J96" s="2">
        <f t="shared" si="29"/>
        <v>30</v>
      </c>
      <c r="K96" s="2">
        <f t="shared" si="29"/>
        <v>26</v>
      </c>
      <c r="L96" s="2">
        <f t="shared" si="29"/>
        <v>30</v>
      </c>
      <c r="M96" s="2">
        <f t="shared" si="29"/>
        <v>25</v>
      </c>
      <c r="N96" s="2">
        <f t="shared" si="29"/>
        <v>28</v>
      </c>
      <c r="O96" s="2">
        <f t="shared" si="29"/>
        <v>26</v>
      </c>
      <c r="P96" s="2">
        <f t="shared" si="29"/>
        <v>21</v>
      </c>
      <c r="Q96" s="2">
        <f t="shared" si="29"/>
        <v>23</v>
      </c>
      <c r="R96" s="2">
        <f t="shared" si="29"/>
        <v>24</v>
      </c>
      <c r="S96" s="2">
        <f t="shared" si="29"/>
        <v>21</v>
      </c>
      <c r="T96" s="2">
        <f t="shared" si="29"/>
        <v>23</v>
      </c>
      <c r="U96" s="7">
        <f>AVERAGE(P96:T96)</f>
        <v>22.4</v>
      </c>
      <c r="V96" s="4">
        <f>(D96-U96)/D96</f>
        <v>0.43147208121827413</v>
      </c>
      <c r="W96" s="2" t="s">
        <v>42</v>
      </c>
      <c r="X96" s="6">
        <f>D96*(1-$V$93)</f>
        <v>21.3372654155496</v>
      </c>
      <c r="Y96" s="2">
        <f>((U96-X96)^2)/X96*5</f>
        <v>0.26465546896274417</v>
      </c>
      <c r="Z96" s="2" t="str">
        <f>IF(Y96&gt;3.84,"Significant","Not significant")</f>
        <v>Not significant</v>
      </c>
      <c r="AA96" s="2">
        <f>S96/U96</f>
        <v>0.9375000000000001</v>
      </c>
    </row>
    <row r="97" spans="6:24" ht="11.25">
      <c r="F97" s="4"/>
      <c r="V97" s="4"/>
      <c r="X97" s="6"/>
    </row>
    <row r="98" spans="1:27" ht="11.25">
      <c r="A98" s="1" t="s">
        <v>70</v>
      </c>
      <c r="D98" s="2">
        <f>SUM(D99:D101)</f>
        <v>175.2</v>
      </c>
      <c r="F98" s="4"/>
      <c r="G98" s="2">
        <f aca="true" t="shared" si="30" ref="G98:T98">SUM(G99:G101)</f>
        <v>209</v>
      </c>
      <c r="H98" s="2">
        <f t="shared" si="30"/>
        <v>166</v>
      </c>
      <c r="I98" s="2">
        <f t="shared" si="30"/>
        <v>158</v>
      </c>
      <c r="J98" s="2">
        <f t="shared" si="30"/>
        <v>174</v>
      </c>
      <c r="K98" s="2">
        <f t="shared" si="30"/>
        <v>171</v>
      </c>
      <c r="L98" s="2">
        <f t="shared" si="30"/>
        <v>136</v>
      </c>
      <c r="M98" s="2">
        <f t="shared" si="30"/>
        <v>137</v>
      </c>
      <c r="N98" s="2">
        <f t="shared" si="30"/>
        <v>88</v>
      </c>
      <c r="O98" s="2">
        <f t="shared" si="30"/>
        <v>112</v>
      </c>
      <c r="P98" s="2">
        <f t="shared" si="30"/>
        <v>94</v>
      </c>
      <c r="Q98" s="2">
        <f t="shared" si="30"/>
        <v>93</v>
      </c>
      <c r="R98" s="2">
        <f t="shared" si="30"/>
        <v>82</v>
      </c>
      <c r="S98" s="2">
        <f t="shared" si="30"/>
        <v>99</v>
      </c>
      <c r="T98" s="2">
        <f t="shared" si="30"/>
        <v>75</v>
      </c>
      <c r="U98" s="7">
        <f>AVERAGE(P98:T98)</f>
        <v>88.6</v>
      </c>
      <c r="V98" s="4">
        <f>(D98-U98)/D98</f>
        <v>0.4942922374429224</v>
      </c>
      <c r="X98" s="6"/>
      <c r="AA98" s="2">
        <f>S98/U98</f>
        <v>1.1173814898419865</v>
      </c>
    </row>
    <row r="99" spans="1:27" ht="11.25">
      <c r="A99" s="1" t="s">
        <v>65</v>
      </c>
      <c r="D99" s="2">
        <f>SUMIF($C$54:$C$86,$A99,D$54:D$86)</f>
        <v>81</v>
      </c>
      <c r="F99" s="4"/>
      <c r="G99" s="2">
        <f aca="true" t="shared" si="31" ref="G99:T101">SUMIF($C$54:$C$86,$A99,G$54:G$86)</f>
        <v>100</v>
      </c>
      <c r="H99" s="2">
        <f t="shared" si="31"/>
        <v>89</v>
      </c>
      <c r="I99" s="2">
        <f t="shared" si="31"/>
        <v>81</v>
      </c>
      <c r="J99" s="2">
        <f t="shared" si="31"/>
        <v>95</v>
      </c>
      <c r="K99" s="2">
        <f t="shared" si="31"/>
        <v>82</v>
      </c>
      <c r="L99" s="2">
        <f t="shared" si="31"/>
        <v>63</v>
      </c>
      <c r="M99" s="2">
        <f t="shared" si="31"/>
        <v>60</v>
      </c>
      <c r="N99" s="2">
        <f t="shared" si="31"/>
        <v>49</v>
      </c>
      <c r="O99" s="2">
        <f t="shared" si="31"/>
        <v>69</v>
      </c>
      <c r="P99" s="2">
        <f t="shared" si="31"/>
        <v>48</v>
      </c>
      <c r="Q99" s="2">
        <f t="shared" si="31"/>
        <v>46</v>
      </c>
      <c r="R99" s="2">
        <f t="shared" si="31"/>
        <v>39</v>
      </c>
      <c r="S99" s="2">
        <f t="shared" si="31"/>
        <v>52</v>
      </c>
      <c r="T99" s="2">
        <f t="shared" si="31"/>
        <v>32</v>
      </c>
      <c r="U99" s="7">
        <f>AVERAGE(P99:T99)</f>
        <v>43.4</v>
      </c>
      <c r="V99" s="4">
        <f>(D99-U99)/D99</f>
        <v>0.46419753086419757</v>
      </c>
      <c r="W99" s="2" t="s">
        <v>41</v>
      </c>
      <c r="X99" s="6">
        <f>D99*(1-$V$98)</f>
        <v>40.96232876712329</v>
      </c>
      <c r="Y99" s="2">
        <f>((U99-X99)^2)/X99*5</f>
        <v>0.7253299822596941</v>
      </c>
      <c r="Z99" s="2" t="str">
        <f>IF(Y99&gt;3.84,"Significant","Not significant")</f>
        <v>Not significant</v>
      </c>
      <c r="AA99" s="2">
        <f>S99/U99</f>
        <v>1.19815668202765</v>
      </c>
    </row>
    <row r="100" spans="1:27" ht="11.25">
      <c r="A100" s="1" t="s">
        <v>66</v>
      </c>
      <c r="D100" s="2">
        <f>SUMIF($C$54:$C$86,$A100,D$54:D$86)</f>
        <v>54</v>
      </c>
      <c r="F100" s="4"/>
      <c r="G100" s="2">
        <f t="shared" si="31"/>
        <v>50</v>
      </c>
      <c r="H100" s="2">
        <f t="shared" si="31"/>
        <v>53</v>
      </c>
      <c r="I100" s="2">
        <f t="shared" si="31"/>
        <v>45</v>
      </c>
      <c r="J100" s="2">
        <f t="shared" si="31"/>
        <v>52</v>
      </c>
      <c r="K100" s="2">
        <f t="shared" si="31"/>
        <v>50</v>
      </c>
      <c r="L100" s="2">
        <f t="shared" si="31"/>
        <v>48</v>
      </c>
      <c r="M100" s="2">
        <f t="shared" si="31"/>
        <v>41</v>
      </c>
      <c r="N100" s="2">
        <f t="shared" si="31"/>
        <v>23</v>
      </c>
      <c r="O100" s="2">
        <f t="shared" si="31"/>
        <v>23</v>
      </c>
      <c r="P100" s="2">
        <f t="shared" si="31"/>
        <v>25</v>
      </c>
      <c r="Q100" s="2">
        <f t="shared" si="31"/>
        <v>24</v>
      </c>
      <c r="R100" s="2">
        <f t="shared" si="31"/>
        <v>22</v>
      </c>
      <c r="S100" s="2">
        <f t="shared" si="31"/>
        <v>34</v>
      </c>
      <c r="T100" s="2">
        <f t="shared" si="31"/>
        <v>31</v>
      </c>
      <c r="U100" s="7">
        <f>AVERAGE(P100:T100)</f>
        <v>27.2</v>
      </c>
      <c r="V100" s="4">
        <f>(D100-U100)/D100</f>
        <v>0.4962962962962963</v>
      </c>
      <c r="W100" s="2" t="s">
        <v>40</v>
      </c>
      <c r="X100" s="6">
        <f>D100*(1-$V$98)</f>
        <v>27.30821917808219</v>
      </c>
      <c r="Y100" s="2">
        <f>((U100-X100)^2)/X100*5</f>
        <v>0.0021442977347612244</v>
      </c>
      <c r="Z100" s="2" t="str">
        <f>IF(Y100&gt;3.84,"Significant","Not significant")</f>
        <v>Not significant</v>
      </c>
      <c r="AA100" s="2">
        <f>S100/U100</f>
        <v>1.25</v>
      </c>
    </row>
    <row r="101" spans="1:27" ht="11.25">
      <c r="A101" s="1" t="s">
        <v>67</v>
      </c>
      <c r="D101" s="2">
        <f>SUMIF($C$54:$C$86,$A101,D$54:D$86)</f>
        <v>40.199999999999996</v>
      </c>
      <c r="F101" s="4"/>
      <c r="G101" s="2">
        <f t="shared" si="31"/>
        <v>59</v>
      </c>
      <c r="H101" s="2">
        <f t="shared" si="31"/>
        <v>24</v>
      </c>
      <c r="I101" s="2">
        <f t="shared" si="31"/>
        <v>32</v>
      </c>
      <c r="J101" s="2">
        <f t="shared" si="31"/>
        <v>27</v>
      </c>
      <c r="K101" s="2">
        <f t="shared" si="31"/>
        <v>39</v>
      </c>
      <c r="L101" s="2">
        <f t="shared" si="31"/>
        <v>25</v>
      </c>
      <c r="M101" s="2">
        <f t="shared" si="31"/>
        <v>36</v>
      </c>
      <c r="N101" s="2">
        <f t="shared" si="31"/>
        <v>16</v>
      </c>
      <c r="O101" s="2">
        <f t="shared" si="31"/>
        <v>20</v>
      </c>
      <c r="P101" s="2">
        <f t="shared" si="31"/>
        <v>21</v>
      </c>
      <c r="Q101" s="2">
        <f t="shared" si="31"/>
        <v>23</v>
      </c>
      <c r="R101" s="2">
        <f t="shared" si="31"/>
        <v>21</v>
      </c>
      <c r="S101" s="2">
        <f t="shared" si="31"/>
        <v>13</v>
      </c>
      <c r="T101" s="2">
        <f t="shared" si="31"/>
        <v>12</v>
      </c>
      <c r="U101" s="7">
        <f>AVERAGE(P101:T101)</f>
        <v>18</v>
      </c>
      <c r="V101" s="4">
        <f>(D101-U101)/D101</f>
        <v>0.5522388059701492</v>
      </c>
      <c r="W101" s="2" t="s">
        <v>42</v>
      </c>
      <c r="X101" s="6">
        <f>D101*(1-$V$98)</f>
        <v>20.32945205479452</v>
      </c>
      <c r="Y101" s="2">
        <f>((U101-X101)^2)/X101*5</f>
        <v>1.3346023446575512</v>
      </c>
      <c r="Z101" s="2" t="str">
        <f>IF(Y101&gt;3.84,"Significant","Not significant")</f>
        <v>Not significant</v>
      </c>
      <c r="AA101" s="2">
        <f>S101/U101</f>
        <v>0.7222222222222222</v>
      </c>
    </row>
    <row r="102" spans="6:24" ht="11.25">
      <c r="F102" s="4"/>
      <c r="V102" s="4"/>
      <c r="X102" s="6"/>
    </row>
    <row r="103" ht="11.25">
      <c r="A103" s="8" t="s">
        <v>49</v>
      </c>
    </row>
    <row r="104" spans="1:30" ht="11.25">
      <c r="A104" s="1" t="s">
        <v>34</v>
      </c>
      <c r="D104" s="2" t="s">
        <v>36</v>
      </c>
      <c r="E104" s="2">
        <v>2001</v>
      </c>
      <c r="F104" s="2">
        <v>2002</v>
      </c>
      <c r="G104" s="2">
        <v>2003</v>
      </c>
      <c r="H104" s="2">
        <v>2004</v>
      </c>
      <c r="I104" s="2">
        <v>2005</v>
      </c>
      <c r="J104" s="2">
        <v>2006</v>
      </c>
      <c r="K104" s="2">
        <v>2007</v>
      </c>
      <c r="L104" s="2">
        <v>2008</v>
      </c>
      <c r="M104" s="2">
        <v>2009</v>
      </c>
      <c r="N104" s="2">
        <v>2010</v>
      </c>
      <c r="O104" s="2">
        <v>2011</v>
      </c>
      <c r="P104" s="2">
        <v>2012</v>
      </c>
      <c r="Q104" s="2">
        <v>2013</v>
      </c>
      <c r="R104" s="2">
        <v>2014</v>
      </c>
      <c r="S104" s="2">
        <v>2015</v>
      </c>
      <c r="T104" s="2">
        <v>2016</v>
      </c>
      <c r="U104" s="2" t="s">
        <v>93</v>
      </c>
      <c r="V104" s="2" t="s">
        <v>35</v>
      </c>
      <c r="W104" s="2" t="s">
        <v>43</v>
      </c>
      <c r="X104" s="2" t="s">
        <v>45</v>
      </c>
      <c r="Y104" s="2" t="s">
        <v>44</v>
      </c>
      <c r="Z104" s="2" t="s">
        <v>47</v>
      </c>
      <c r="AA104" s="2" t="s">
        <v>60</v>
      </c>
      <c r="AB104" s="2" t="s">
        <v>74</v>
      </c>
      <c r="AC104" s="2" t="s">
        <v>58</v>
      </c>
      <c r="AD104" s="2" t="s">
        <v>74</v>
      </c>
    </row>
    <row r="105" spans="1:31" ht="11.25">
      <c r="A105" s="1" t="s">
        <v>31</v>
      </c>
      <c r="B105" s="1" t="s">
        <v>61</v>
      </c>
      <c r="C105" s="1" t="str">
        <f aca="true" t="shared" si="32" ref="C105:C137">B105&amp;" London - "&amp;W105</f>
        <v>Inner London - High</v>
      </c>
      <c r="D105" s="7">
        <v>1209.2</v>
      </c>
      <c r="E105" s="3"/>
      <c r="F105" s="3"/>
      <c r="G105" s="3">
        <v>1057</v>
      </c>
      <c r="H105" s="3">
        <v>991</v>
      </c>
      <c r="I105" s="3">
        <v>1004</v>
      </c>
      <c r="J105" s="3">
        <v>916</v>
      </c>
      <c r="K105" s="3">
        <v>969</v>
      </c>
      <c r="L105" s="3">
        <v>1103</v>
      </c>
      <c r="M105" s="3">
        <v>892</v>
      </c>
      <c r="N105" s="3">
        <v>970</v>
      </c>
      <c r="O105" s="3">
        <v>945</v>
      </c>
      <c r="P105" s="3">
        <v>1195</v>
      </c>
      <c r="Q105" s="3">
        <v>1020</v>
      </c>
      <c r="R105" s="3">
        <v>1221</v>
      </c>
      <c r="S105" s="3">
        <v>1247</v>
      </c>
      <c r="T105" s="3">
        <v>1272</v>
      </c>
      <c r="U105" s="7">
        <f aca="true" t="shared" si="33" ref="U105:U138">AVERAGE(P105:T105)</f>
        <v>1191</v>
      </c>
      <c r="V105" s="4">
        <f aca="true" t="shared" si="34" ref="V105:V138">(D105-U105)/D105</f>
        <v>0.015051273569302056</v>
      </c>
      <c r="W105" s="2" t="s">
        <v>42</v>
      </c>
      <c r="X105" s="6">
        <f aca="true" t="shared" si="35" ref="X105:X137">D105*(1-$V$138)</f>
        <v>779.3735155819024</v>
      </c>
      <c r="Y105" s="2">
        <f aca="true" t="shared" si="36" ref="Y105:Y137">((U105-X105)^2)/X105*5</f>
        <v>1087.0035951112368</v>
      </c>
      <c r="Z105" s="2" t="str">
        <f aca="true" t="shared" si="37" ref="Z105:Z137">IF(Y105&gt;3.84,"Significant","Not significant")</f>
        <v>Significant</v>
      </c>
      <c r="AA105" s="2">
        <v>560</v>
      </c>
      <c r="AB105" s="2">
        <f aca="true" t="shared" si="38" ref="AB105:AB137">D105/AA105</f>
        <v>2.1592857142857143</v>
      </c>
      <c r="AC105" s="2">
        <v>562</v>
      </c>
      <c r="AD105" s="2">
        <f aca="true" t="shared" si="39" ref="AD105:AD137">U105/AC105</f>
        <v>2.119217081850534</v>
      </c>
      <c r="AE105" s="4">
        <f aca="true" t="shared" si="40" ref="AE105:AE137">(AB105-AD105)/AB105</f>
        <v>0.01855642917937566</v>
      </c>
    </row>
    <row r="106" spans="1:31" ht="11.25">
      <c r="A106" s="1" t="s">
        <v>10</v>
      </c>
      <c r="B106" s="1" t="s">
        <v>68</v>
      </c>
      <c r="C106" s="1" t="str">
        <f t="shared" si="32"/>
        <v>Outer London - High</v>
      </c>
      <c r="D106" s="7">
        <v>1171</v>
      </c>
      <c r="E106" s="3"/>
      <c r="F106" s="3"/>
      <c r="G106" s="3">
        <v>1203</v>
      </c>
      <c r="H106" s="3">
        <v>997</v>
      </c>
      <c r="I106" s="3">
        <v>806</v>
      </c>
      <c r="J106" s="3">
        <v>885</v>
      </c>
      <c r="K106" s="3">
        <v>789</v>
      </c>
      <c r="L106" s="3">
        <v>743</v>
      </c>
      <c r="M106" s="3">
        <v>929</v>
      </c>
      <c r="N106" s="3">
        <v>984</v>
      </c>
      <c r="O106" s="3">
        <v>915</v>
      </c>
      <c r="P106" s="3">
        <v>890</v>
      </c>
      <c r="Q106" s="3">
        <v>918</v>
      </c>
      <c r="R106" s="3">
        <v>1100</v>
      </c>
      <c r="S106" s="3">
        <v>1092</v>
      </c>
      <c r="T106" s="3">
        <v>1061</v>
      </c>
      <c r="U106" s="7">
        <f t="shared" si="33"/>
        <v>1012.2</v>
      </c>
      <c r="V106" s="4">
        <f t="shared" si="34"/>
        <v>0.1356105892399658</v>
      </c>
      <c r="W106" s="2" t="s">
        <v>42</v>
      </c>
      <c r="X106" s="6">
        <f t="shared" si="35"/>
        <v>754.752221920615</v>
      </c>
      <c r="Y106" s="2">
        <f t="shared" si="36"/>
        <v>439.0802472190902</v>
      </c>
      <c r="Z106" s="2" t="str">
        <f t="shared" si="37"/>
        <v>Significant</v>
      </c>
      <c r="AA106" s="2">
        <v>390</v>
      </c>
      <c r="AB106" s="2">
        <f t="shared" si="38"/>
        <v>3.0025641025641026</v>
      </c>
      <c r="AC106" s="2">
        <v>335</v>
      </c>
      <c r="AD106" s="2">
        <f t="shared" si="39"/>
        <v>3.021492537313433</v>
      </c>
      <c r="AE106" s="4">
        <f t="shared" si="40"/>
        <v>-0.006304090138547336</v>
      </c>
    </row>
    <row r="107" spans="1:31" ht="11.25">
      <c r="A107" s="1" t="s">
        <v>25</v>
      </c>
      <c r="B107" s="1" t="s">
        <v>61</v>
      </c>
      <c r="C107" s="1" t="str">
        <f t="shared" si="32"/>
        <v>Inner London - Low</v>
      </c>
      <c r="D107" s="7">
        <v>475.6</v>
      </c>
      <c r="E107" s="3"/>
      <c r="F107" s="3"/>
      <c r="G107" s="3">
        <v>328</v>
      </c>
      <c r="H107" s="3">
        <v>343</v>
      </c>
      <c r="I107" s="3">
        <v>351</v>
      </c>
      <c r="J107" s="3">
        <v>389</v>
      </c>
      <c r="K107" s="3">
        <v>381</v>
      </c>
      <c r="L107" s="3">
        <v>379</v>
      </c>
      <c r="M107" s="3">
        <v>343</v>
      </c>
      <c r="N107" s="3">
        <v>380</v>
      </c>
      <c r="O107" s="3">
        <v>409</v>
      </c>
      <c r="P107" s="3">
        <v>423</v>
      </c>
      <c r="Q107" s="3">
        <v>345</v>
      </c>
      <c r="R107" s="3">
        <v>390</v>
      </c>
      <c r="S107" s="3">
        <v>382</v>
      </c>
      <c r="T107" s="3">
        <v>405</v>
      </c>
      <c r="U107" s="7">
        <f t="shared" si="33"/>
        <v>389</v>
      </c>
      <c r="V107" s="4">
        <f t="shared" si="34"/>
        <v>0.18208578637510517</v>
      </c>
      <c r="W107" s="2" t="s">
        <v>41</v>
      </c>
      <c r="X107" s="6">
        <f t="shared" si="35"/>
        <v>306.5415514478604</v>
      </c>
      <c r="Y107" s="2">
        <f t="shared" si="36"/>
        <v>110.90496060829068</v>
      </c>
      <c r="Z107" s="2" t="str">
        <f t="shared" si="37"/>
        <v>Significant</v>
      </c>
      <c r="AA107" s="2">
        <v>130</v>
      </c>
      <c r="AB107" s="2">
        <f t="shared" si="38"/>
        <v>3.6584615384615384</v>
      </c>
      <c r="AC107" s="2">
        <v>101</v>
      </c>
      <c r="AD107" s="2">
        <f t="shared" si="39"/>
        <v>3.8514851485148514</v>
      </c>
      <c r="AE107" s="4">
        <f t="shared" si="40"/>
        <v>-0.05276086902214189</v>
      </c>
    </row>
    <row r="108" spans="1:31" ht="11.25">
      <c r="A108" s="1" t="s">
        <v>19</v>
      </c>
      <c r="B108" s="1" t="s">
        <v>68</v>
      </c>
      <c r="C108" s="1" t="str">
        <f t="shared" si="32"/>
        <v>Outer London - High</v>
      </c>
      <c r="D108" s="7">
        <v>1308.4</v>
      </c>
      <c r="E108" s="3"/>
      <c r="F108" s="3"/>
      <c r="G108" s="3">
        <v>1115</v>
      </c>
      <c r="H108" s="3">
        <v>952</v>
      </c>
      <c r="I108" s="3">
        <v>1033</v>
      </c>
      <c r="J108" s="3">
        <v>1011</v>
      </c>
      <c r="K108" s="3">
        <v>1005</v>
      </c>
      <c r="L108" s="3">
        <v>1077</v>
      </c>
      <c r="M108" s="3">
        <v>946</v>
      </c>
      <c r="N108" s="3">
        <v>911</v>
      </c>
      <c r="O108" s="3">
        <v>908</v>
      </c>
      <c r="P108" s="3">
        <v>924</v>
      </c>
      <c r="Q108" s="3">
        <v>830</v>
      </c>
      <c r="R108" s="3">
        <v>965</v>
      </c>
      <c r="S108" s="3">
        <v>1132</v>
      </c>
      <c r="T108" s="3">
        <v>1117</v>
      </c>
      <c r="U108" s="7">
        <f t="shared" si="33"/>
        <v>993.6</v>
      </c>
      <c r="V108" s="4">
        <f t="shared" si="34"/>
        <v>0.24059920513604405</v>
      </c>
      <c r="W108" s="2" t="s">
        <v>42</v>
      </c>
      <c r="X108" s="6">
        <f t="shared" si="35"/>
        <v>843.311534723256</v>
      </c>
      <c r="Y108" s="2">
        <f t="shared" si="36"/>
        <v>133.9162448587353</v>
      </c>
      <c r="Z108" s="2" t="str">
        <f t="shared" si="37"/>
        <v>Significant</v>
      </c>
      <c r="AA108" s="2">
        <v>543</v>
      </c>
      <c r="AB108" s="2">
        <f t="shared" si="38"/>
        <v>2.4095764272559856</v>
      </c>
      <c r="AC108" s="2">
        <v>562</v>
      </c>
      <c r="AD108" s="2">
        <f t="shared" si="39"/>
        <v>1.7679715302491104</v>
      </c>
      <c r="AE108" s="4">
        <f t="shared" si="40"/>
        <v>0.266272897489096</v>
      </c>
    </row>
    <row r="109" spans="1:31" ht="11.25">
      <c r="A109" s="1" t="s">
        <v>9</v>
      </c>
      <c r="B109" s="1" t="s">
        <v>61</v>
      </c>
      <c r="C109" s="1" t="str">
        <f t="shared" si="32"/>
        <v>Inner London - High</v>
      </c>
      <c r="D109" s="7">
        <v>1307</v>
      </c>
      <c r="E109" s="3"/>
      <c r="F109" s="3"/>
      <c r="G109" s="3">
        <v>1138</v>
      </c>
      <c r="H109" s="3">
        <v>1061</v>
      </c>
      <c r="I109" s="3">
        <v>1026</v>
      </c>
      <c r="J109" s="3">
        <v>877</v>
      </c>
      <c r="K109" s="3">
        <v>937</v>
      </c>
      <c r="L109" s="3">
        <v>978</v>
      </c>
      <c r="M109" s="3">
        <v>922</v>
      </c>
      <c r="N109" s="3">
        <v>898</v>
      </c>
      <c r="O109" s="3">
        <v>872</v>
      </c>
      <c r="P109" s="3">
        <v>989</v>
      </c>
      <c r="Q109" s="3">
        <v>890</v>
      </c>
      <c r="R109" s="3">
        <v>1020</v>
      </c>
      <c r="S109" s="3">
        <v>974</v>
      </c>
      <c r="T109" s="3">
        <v>1016</v>
      </c>
      <c r="U109" s="7">
        <f t="shared" si="33"/>
        <v>977.8</v>
      </c>
      <c r="V109" s="4">
        <f t="shared" si="34"/>
        <v>0.25187452180566183</v>
      </c>
      <c r="W109" s="2" t="s">
        <v>42</v>
      </c>
      <c r="X109" s="6">
        <f t="shared" si="35"/>
        <v>842.4091836466642</v>
      </c>
      <c r="Y109" s="2">
        <f t="shared" si="36"/>
        <v>108.79910564051497</v>
      </c>
      <c r="Z109" s="2" t="str">
        <f t="shared" si="37"/>
        <v>Significant</v>
      </c>
      <c r="AA109" s="2">
        <v>336</v>
      </c>
      <c r="AB109" s="2">
        <f t="shared" si="38"/>
        <v>3.8898809523809526</v>
      </c>
      <c r="AC109" s="2">
        <v>300</v>
      </c>
      <c r="AD109" s="2">
        <f t="shared" si="39"/>
        <v>3.259333333333333</v>
      </c>
      <c r="AE109" s="4">
        <f t="shared" si="40"/>
        <v>0.1620994644223413</v>
      </c>
    </row>
    <row r="110" spans="1:31" ht="11.25">
      <c r="A110" s="1" t="s">
        <v>15</v>
      </c>
      <c r="B110" s="1" t="s">
        <v>61</v>
      </c>
      <c r="C110" s="1" t="str">
        <f t="shared" si="32"/>
        <v>Inner London - High</v>
      </c>
      <c r="D110" s="7">
        <v>1299.4</v>
      </c>
      <c r="E110" s="3"/>
      <c r="F110" s="3"/>
      <c r="G110" s="3">
        <v>1132</v>
      </c>
      <c r="H110" s="3">
        <v>908</v>
      </c>
      <c r="I110" s="3">
        <v>815</v>
      </c>
      <c r="J110" s="3">
        <v>736</v>
      </c>
      <c r="K110" s="3">
        <v>667</v>
      </c>
      <c r="L110" s="3">
        <v>681</v>
      </c>
      <c r="M110" s="3">
        <v>811</v>
      </c>
      <c r="N110" s="3">
        <v>833</v>
      </c>
      <c r="O110" s="3">
        <v>985</v>
      </c>
      <c r="P110" s="3">
        <v>872</v>
      </c>
      <c r="Q110" s="3">
        <v>860</v>
      </c>
      <c r="R110" s="3">
        <v>968</v>
      </c>
      <c r="S110" s="3">
        <v>974</v>
      </c>
      <c r="T110" s="3">
        <v>893</v>
      </c>
      <c r="U110" s="7">
        <f t="shared" si="33"/>
        <v>913.4</v>
      </c>
      <c r="V110" s="4">
        <f t="shared" si="34"/>
        <v>0.29706018162228726</v>
      </c>
      <c r="W110" s="2" t="s">
        <v>42</v>
      </c>
      <c r="X110" s="6">
        <f t="shared" si="35"/>
        <v>837.5107063737381</v>
      </c>
      <c r="Y110" s="2">
        <f t="shared" si="36"/>
        <v>34.38275381594322</v>
      </c>
      <c r="Z110" s="2" t="str">
        <f t="shared" si="37"/>
        <v>Significant</v>
      </c>
      <c r="AA110" s="2">
        <v>300</v>
      </c>
      <c r="AB110" s="2">
        <f t="shared" si="38"/>
        <v>4.331333333333333</v>
      </c>
      <c r="AC110" s="2">
        <v>254</v>
      </c>
      <c r="AD110" s="2">
        <f t="shared" si="39"/>
        <v>3.5960629921259843</v>
      </c>
      <c r="AE110" s="4">
        <f t="shared" si="40"/>
        <v>0.16975612002632343</v>
      </c>
    </row>
    <row r="111" spans="1:31" ht="11.25">
      <c r="A111" s="1" t="s">
        <v>23</v>
      </c>
      <c r="B111" s="1" t="s">
        <v>68</v>
      </c>
      <c r="C111" s="1" t="str">
        <f t="shared" si="32"/>
        <v>Outer London - Moderate</v>
      </c>
      <c r="D111" s="7">
        <v>1556.4</v>
      </c>
      <c r="E111" s="3"/>
      <c r="F111" s="3"/>
      <c r="G111" s="3">
        <v>1174</v>
      </c>
      <c r="H111" s="3">
        <v>1203</v>
      </c>
      <c r="I111" s="3">
        <v>981</v>
      </c>
      <c r="J111" s="3">
        <v>905</v>
      </c>
      <c r="K111" s="3">
        <v>915</v>
      </c>
      <c r="L111" s="3">
        <v>891</v>
      </c>
      <c r="M111" s="3">
        <v>932</v>
      </c>
      <c r="N111" s="3">
        <v>1024</v>
      </c>
      <c r="O111" s="3">
        <v>1058</v>
      </c>
      <c r="P111" s="3">
        <v>1122</v>
      </c>
      <c r="Q111" s="3">
        <v>1003</v>
      </c>
      <c r="R111" s="3">
        <v>1124</v>
      </c>
      <c r="S111" s="3">
        <v>1098</v>
      </c>
      <c r="T111" s="3">
        <v>1085</v>
      </c>
      <c r="U111" s="7">
        <f t="shared" si="33"/>
        <v>1086.4</v>
      </c>
      <c r="V111" s="4">
        <f t="shared" si="34"/>
        <v>0.3019789257260344</v>
      </c>
      <c r="W111" s="2" t="s">
        <v>40</v>
      </c>
      <c r="X111" s="6">
        <f t="shared" si="35"/>
        <v>1003.15658257664</v>
      </c>
      <c r="Y111" s="2">
        <f t="shared" si="36"/>
        <v>34.5383096949891</v>
      </c>
      <c r="Z111" s="2" t="str">
        <f t="shared" si="37"/>
        <v>Significant</v>
      </c>
      <c r="AA111" s="2">
        <v>625</v>
      </c>
      <c r="AB111" s="2">
        <f t="shared" si="38"/>
        <v>2.49024</v>
      </c>
      <c r="AC111" s="2">
        <v>494</v>
      </c>
      <c r="AD111" s="2">
        <f t="shared" si="39"/>
        <v>2.1991902834008097</v>
      </c>
      <c r="AE111" s="4">
        <f t="shared" si="40"/>
        <v>0.11687617121208813</v>
      </c>
    </row>
    <row r="112" spans="1:31" ht="11.25">
      <c r="A112" s="1" t="s">
        <v>18</v>
      </c>
      <c r="B112" s="1" t="s">
        <v>68</v>
      </c>
      <c r="C112" s="1" t="str">
        <f t="shared" si="32"/>
        <v>Outer London - Moderate</v>
      </c>
      <c r="D112" s="7">
        <v>841.6</v>
      </c>
      <c r="E112" s="3"/>
      <c r="F112" s="3"/>
      <c r="G112" s="3">
        <v>722</v>
      </c>
      <c r="H112" s="3">
        <v>590</v>
      </c>
      <c r="I112" s="3">
        <v>559</v>
      </c>
      <c r="J112" s="3">
        <v>513</v>
      </c>
      <c r="K112" s="3">
        <v>540</v>
      </c>
      <c r="L112" s="3">
        <v>521</v>
      </c>
      <c r="M112" s="3">
        <v>475</v>
      </c>
      <c r="N112" s="3">
        <v>458</v>
      </c>
      <c r="O112" s="3">
        <v>513</v>
      </c>
      <c r="P112" s="3">
        <v>536</v>
      </c>
      <c r="Q112" s="3">
        <v>513</v>
      </c>
      <c r="R112" s="3">
        <v>617</v>
      </c>
      <c r="S112" s="3">
        <v>601</v>
      </c>
      <c r="T112" s="3">
        <v>623</v>
      </c>
      <c r="U112" s="7">
        <f t="shared" si="33"/>
        <v>578</v>
      </c>
      <c r="V112" s="4">
        <f t="shared" si="34"/>
        <v>0.313212927756654</v>
      </c>
      <c r="W112" s="2" t="s">
        <v>40</v>
      </c>
      <c r="X112" s="6">
        <f t="shared" si="35"/>
        <v>542.4419043282576</v>
      </c>
      <c r="Y112" s="2">
        <f t="shared" si="36"/>
        <v>11.654503069472039</v>
      </c>
      <c r="Z112" s="2" t="str">
        <f t="shared" si="37"/>
        <v>Significant</v>
      </c>
      <c r="AA112" s="2">
        <v>417</v>
      </c>
      <c r="AB112" s="2">
        <f t="shared" si="38"/>
        <v>2.018225419664269</v>
      </c>
      <c r="AC112" s="2">
        <v>363</v>
      </c>
      <c r="AD112" s="2">
        <f t="shared" si="39"/>
        <v>1.5922865013774106</v>
      </c>
      <c r="AE112" s="4">
        <f t="shared" si="40"/>
        <v>0.21104625585268522</v>
      </c>
    </row>
    <row r="113" spans="1:31" ht="11.25">
      <c r="A113" s="1" t="s">
        <v>27</v>
      </c>
      <c r="B113" s="1" t="s">
        <v>68</v>
      </c>
      <c r="C113" s="1" t="str">
        <f t="shared" si="32"/>
        <v>Outer London - Moderate</v>
      </c>
      <c r="D113" s="7">
        <v>1079.4</v>
      </c>
      <c r="E113" s="3"/>
      <c r="F113" s="3"/>
      <c r="G113" s="3">
        <v>908</v>
      </c>
      <c r="H113" s="3">
        <v>874</v>
      </c>
      <c r="I113" s="3">
        <v>839</v>
      </c>
      <c r="J113" s="3">
        <v>724</v>
      </c>
      <c r="K113" s="3">
        <v>765</v>
      </c>
      <c r="L113" s="3">
        <v>675</v>
      </c>
      <c r="M113" s="3">
        <v>722</v>
      </c>
      <c r="N113" s="3">
        <v>690</v>
      </c>
      <c r="O113" s="3">
        <v>772</v>
      </c>
      <c r="P113" s="3">
        <v>725</v>
      </c>
      <c r="Q113" s="3">
        <v>678</v>
      </c>
      <c r="R113" s="3">
        <v>763</v>
      </c>
      <c r="S113" s="3">
        <v>690</v>
      </c>
      <c r="T113" s="3">
        <v>738</v>
      </c>
      <c r="U113" s="7">
        <f t="shared" si="33"/>
        <v>718.8</v>
      </c>
      <c r="V113" s="4">
        <f t="shared" si="34"/>
        <v>0.3340744858254587</v>
      </c>
      <c r="W113" s="2" t="s">
        <v>40</v>
      </c>
      <c r="X113" s="6">
        <f t="shared" si="35"/>
        <v>695.7126800521878</v>
      </c>
      <c r="Y113" s="2">
        <f t="shared" si="36"/>
        <v>3.830779268912137</v>
      </c>
      <c r="Z113" s="2" t="str">
        <f t="shared" si="37"/>
        <v>Not significant</v>
      </c>
      <c r="AA113" s="2">
        <v>370</v>
      </c>
      <c r="AB113" s="2">
        <f t="shared" si="38"/>
        <v>2.9172972972972975</v>
      </c>
      <c r="AC113" s="2">
        <v>330</v>
      </c>
      <c r="AD113" s="2">
        <f t="shared" si="39"/>
        <v>2.178181818181818</v>
      </c>
      <c r="AE113" s="4">
        <f t="shared" si="40"/>
        <v>0.25335624168308996</v>
      </c>
    </row>
    <row r="114" spans="1:31" ht="11.25">
      <c r="A114" s="1" t="s">
        <v>20</v>
      </c>
      <c r="B114" s="1" t="s">
        <v>68</v>
      </c>
      <c r="C114" s="1" t="str">
        <f t="shared" si="32"/>
        <v>Outer London - Moderate</v>
      </c>
      <c r="D114" s="7">
        <v>1386.8</v>
      </c>
      <c r="E114" s="3"/>
      <c r="F114" s="3"/>
      <c r="G114" s="3">
        <v>1287</v>
      </c>
      <c r="H114" s="3">
        <v>1132</v>
      </c>
      <c r="I114" s="3">
        <v>1034</v>
      </c>
      <c r="J114" s="3">
        <v>905</v>
      </c>
      <c r="K114" s="3">
        <v>785</v>
      </c>
      <c r="L114" s="3">
        <v>837</v>
      </c>
      <c r="M114" s="3">
        <v>768</v>
      </c>
      <c r="N114" s="3">
        <v>938</v>
      </c>
      <c r="O114" s="3">
        <v>946</v>
      </c>
      <c r="P114" s="3">
        <v>894</v>
      </c>
      <c r="Q114" s="3">
        <v>798</v>
      </c>
      <c r="R114" s="3">
        <v>999</v>
      </c>
      <c r="S114" s="3">
        <v>959</v>
      </c>
      <c r="T114" s="3">
        <v>917</v>
      </c>
      <c r="U114" s="7">
        <f t="shared" si="33"/>
        <v>913.4</v>
      </c>
      <c r="V114" s="4">
        <f t="shared" si="34"/>
        <v>0.34136140755696565</v>
      </c>
      <c r="W114" s="2" t="s">
        <v>40</v>
      </c>
      <c r="X114" s="6">
        <f t="shared" si="35"/>
        <v>893.8431950123902</v>
      </c>
      <c r="Y114" s="2">
        <f t="shared" si="36"/>
        <v>2.139461504308354</v>
      </c>
      <c r="Z114" s="2" t="str">
        <f t="shared" si="37"/>
        <v>Not significant</v>
      </c>
      <c r="AA114" s="2">
        <v>589</v>
      </c>
      <c r="AB114" s="2">
        <f t="shared" si="38"/>
        <v>2.3544991511035653</v>
      </c>
      <c r="AC114" s="2">
        <v>687</v>
      </c>
      <c r="AD114" s="2">
        <f t="shared" si="39"/>
        <v>1.3295487627365357</v>
      </c>
      <c r="AE114" s="4">
        <f t="shared" si="40"/>
        <v>0.43531567547460376</v>
      </c>
    </row>
    <row r="115" spans="1:31" ht="11.25">
      <c r="A115" s="1" t="s">
        <v>32</v>
      </c>
      <c r="B115" s="1" t="s">
        <v>68</v>
      </c>
      <c r="C115" s="1" t="str">
        <f t="shared" si="32"/>
        <v>Outer London - High</v>
      </c>
      <c r="D115" s="7">
        <v>1198</v>
      </c>
      <c r="E115" s="3"/>
      <c r="F115" s="3"/>
      <c r="G115" s="3">
        <v>1077</v>
      </c>
      <c r="H115" s="3">
        <v>895</v>
      </c>
      <c r="I115" s="3">
        <v>918</v>
      </c>
      <c r="J115" s="3">
        <v>905</v>
      </c>
      <c r="K115" s="3">
        <v>839</v>
      </c>
      <c r="L115" s="3">
        <v>927</v>
      </c>
      <c r="M115" s="3">
        <v>736</v>
      </c>
      <c r="N115" s="3">
        <v>786</v>
      </c>
      <c r="O115" s="3">
        <v>813</v>
      </c>
      <c r="P115" s="3">
        <v>730</v>
      </c>
      <c r="Q115" s="3">
        <v>634</v>
      </c>
      <c r="R115" s="3">
        <v>952</v>
      </c>
      <c r="S115" s="3">
        <v>805</v>
      </c>
      <c r="T115" s="3">
        <v>821</v>
      </c>
      <c r="U115" s="7">
        <f t="shared" si="33"/>
        <v>788.4</v>
      </c>
      <c r="V115" s="4">
        <f t="shared" si="34"/>
        <v>0.3419031719532554</v>
      </c>
      <c r="W115" s="2" t="s">
        <v>42</v>
      </c>
      <c r="X115" s="6">
        <f t="shared" si="35"/>
        <v>772.154706969169</v>
      </c>
      <c r="Y115" s="2">
        <f t="shared" si="36"/>
        <v>1.70891625263449</v>
      </c>
      <c r="Z115" s="2" t="str">
        <f t="shared" si="37"/>
        <v>Not significant</v>
      </c>
      <c r="AA115" s="2">
        <v>446</v>
      </c>
      <c r="AB115" s="2">
        <f t="shared" si="38"/>
        <v>2.68609865470852</v>
      </c>
      <c r="AC115" s="2">
        <v>404</v>
      </c>
      <c r="AD115" s="2">
        <f t="shared" si="39"/>
        <v>1.9514851485148514</v>
      </c>
      <c r="AE115" s="4">
        <f t="shared" si="40"/>
        <v>0.27348716507710874</v>
      </c>
    </row>
    <row r="116" spans="1:31" ht="11.25">
      <c r="A116" s="1" t="s">
        <v>24</v>
      </c>
      <c r="B116" s="1" t="s">
        <v>68</v>
      </c>
      <c r="C116" s="1" t="str">
        <f t="shared" si="32"/>
        <v>Outer London - Moderate</v>
      </c>
      <c r="D116" s="7">
        <v>931.6</v>
      </c>
      <c r="E116" s="3"/>
      <c r="F116" s="3"/>
      <c r="G116" s="3">
        <v>758</v>
      </c>
      <c r="H116" s="3">
        <v>755</v>
      </c>
      <c r="I116" s="3">
        <v>682</v>
      </c>
      <c r="J116" s="3">
        <v>623</v>
      </c>
      <c r="K116" s="3">
        <v>575</v>
      </c>
      <c r="L116" s="3">
        <v>615</v>
      </c>
      <c r="M116" s="3">
        <v>524</v>
      </c>
      <c r="N116" s="3">
        <v>545</v>
      </c>
      <c r="O116" s="3">
        <v>607</v>
      </c>
      <c r="P116" s="3">
        <v>576</v>
      </c>
      <c r="Q116" s="3">
        <v>520</v>
      </c>
      <c r="R116" s="3">
        <v>649</v>
      </c>
      <c r="S116" s="3">
        <v>622</v>
      </c>
      <c r="T116" s="3">
        <v>672</v>
      </c>
      <c r="U116" s="7">
        <f t="shared" si="33"/>
        <v>607.8</v>
      </c>
      <c r="V116" s="4">
        <f t="shared" si="34"/>
        <v>0.34757406612279956</v>
      </c>
      <c r="W116" s="2" t="s">
        <v>40</v>
      </c>
      <c r="X116" s="6">
        <f t="shared" si="35"/>
        <v>600.4501878234372</v>
      </c>
      <c r="Y116" s="2">
        <f t="shared" si="36"/>
        <v>0.44982698087384576</v>
      </c>
      <c r="Z116" s="2" t="str">
        <f t="shared" si="37"/>
        <v>Not significant</v>
      </c>
      <c r="AA116" s="2">
        <v>342</v>
      </c>
      <c r="AB116" s="2">
        <f t="shared" si="38"/>
        <v>2.7239766081871344</v>
      </c>
      <c r="AC116" s="2">
        <v>363</v>
      </c>
      <c r="AD116" s="2">
        <f t="shared" si="39"/>
        <v>1.674380165289256</v>
      </c>
      <c r="AE116" s="4">
        <f t="shared" si="40"/>
        <v>0.38531771519007557</v>
      </c>
    </row>
    <row r="117" spans="1:31" ht="11.25">
      <c r="A117" s="1" t="s">
        <v>2</v>
      </c>
      <c r="B117" s="1" t="s">
        <v>68</v>
      </c>
      <c r="C117" s="1" t="str">
        <f t="shared" si="32"/>
        <v>Outer London - Moderate</v>
      </c>
      <c r="D117" s="7">
        <v>1605.4</v>
      </c>
      <c r="E117" s="3"/>
      <c r="F117" s="3"/>
      <c r="G117" s="3">
        <v>1382</v>
      </c>
      <c r="H117" s="3">
        <v>1213</v>
      </c>
      <c r="I117" s="3">
        <v>1148</v>
      </c>
      <c r="J117" s="3">
        <v>965</v>
      </c>
      <c r="K117" s="3">
        <v>845</v>
      </c>
      <c r="L117" s="3">
        <v>785</v>
      </c>
      <c r="M117" s="3">
        <v>849</v>
      </c>
      <c r="N117" s="3">
        <v>928</v>
      </c>
      <c r="O117" s="3">
        <v>896</v>
      </c>
      <c r="P117" s="3">
        <v>958</v>
      </c>
      <c r="Q117" s="3">
        <v>957</v>
      </c>
      <c r="R117" s="3">
        <v>1067</v>
      </c>
      <c r="S117" s="3">
        <v>1089</v>
      </c>
      <c r="T117" s="3">
        <v>1147</v>
      </c>
      <c r="U117" s="7">
        <f t="shared" si="33"/>
        <v>1043.6</v>
      </c>
      <c r="V117" s="4">
        <f t="shared" si="34"/>
        <v>0.3499439392051826</v>
      </c>
      <c r="W117" s="2" t="s">
        <v>40</v>
      </c>
      <c r="X117" s="6">
        <f t="shared" si="35"/>
        <v>1034.738870257349</v>
      </c>
      <c r="Y117" s="2">
        <f t="shared" si="36"/>
        <v>0.3794175640495905</v>
      </c>
      <c r="Z117" s="2" t="str">
        <f t="shared" si="37"/>
        <v>Not significant</v>
      </c>
      <c r="AA117" s="2">
        <v>582</v>
      </c>
      <c r="AB117" s="2">
        <f t="shared" si="38"/>
        <v>2.7584192439862543</v>
      </c>
      <c r="AC117" s="2">
        <v>543</v>
      </c>
      <c r="AD117" s="2">
        <f t="shared" si="39"/>
        <v>1.921915285451197</v>
      </c>
      <c r="AE117" s="4">
        <f t="shared" si="40"/>
        <v>0.30325482986632823</v>
      </c>
    </row>
    <row r="118" spans="1:31" ht="11.25">
      <c r="A118" s="1" t="s">
        <v>16</v>
      </c>
      <c r="B118" s="1" t="s">
        <v>61</v>
      </c>
      <c r="C118" s="1" t="str">
        <f t="shared" si="32"/>
        <v>Inner London - Moderate</v>
      </c>
      <c r="D118" s="7">
        <v>2144.2</v>
      </c>
      <c r="E118" s="3"/>
      <c r="F118" s="3"/>
      <c r="G118" s="3">
        <v>1743</v>
      </c>
      <c r="H118" s="3">
        <v>1415</v>
      </c>
      <c r="I118" s="3">
        <v>1335</v>
      </c>
      <c r="J118" s="3">
        <v>1232</v>
      </c>
      <c r="K118" s="3">
        <v>1129</v>
      </c>
      <c r="L118" s="3">
        <v>1187</v>
      </c>
      <c r="M118" s="3">
        <v>1285</v>
      </c>
      <c r="N118" s="3">
        <v>1293</v>
      </c>
      <c r="O118" s="3">
        <v>1307</v>
      </c>
      <c r="P118" s="3">
        <v>1236</v>
      </c>
      <c r="Q118" s="3">
        <v>1347</v>
      </c>
      <c r="R118" s="3">
        <v>1392</v>
      </c>
      <c r="S118" s="3">
        <v>1400</v>
      </c>
      <c r="T118" s="3">
        <v>1460</v>
      </c>
      <c r="U118" s="7">
        <f t="shared" si="33"/>
        <v>1367</v>
      </c>
      <c r="V118" s="4">
        <f t="shared" si="34"/>
        <v>0.3624661878556104</v>
      </c>
      <c r="W118" s="2" t="s">
        <v>40</v>
      </c>
      <c r="X118" s="6">
        <f t="shared" si="35"/>
        <v>1382.0151274484908</v>
      </c>
      <c r="Y118" s="2">
        <f t="shared" si="36"/>
        <v>0.8156714344750386</v>
      </c>
      <c r="Z118" s="2" t="str">
        <f t="shared" si="37"/>
        <v>Not significant</v>
      </c>
      <c r="AA118" s="2">
        <v>579</v>
      </c>
      <c r="AB118" s="2">
        <f t="shared" si="38"/>
        <v>3.7032815198618305</v>
      </c>
      <c r="AC118" s="2">
        <v>464</v>
      </c>
      <c r="AD118" s="2">
        <f t="shared" si="39"/>
        <v>2.9461206896551726</v>
      </c>
      <c r="AE118" s="4">
        <f t="shared" si="40"/>
        <v>0.20445673010430696</v>
      </c>
    </row>
    <row r="119" spans="1:31" ht="11.25">
      <c r="A119" s="1" t="s">
        <v>71</v>
      </c>
      <c r="B119" s="1" t="s">
        <v>61</v>
      </c>
      <c r="C119" s="1" t="str">
        <f t="shared" si="32"/>
        <v>Inner London - Low</v>
      </c>
      <c r="D119" s="7">
        <v>2793</v>
      </c>
      <c r="E119" s="3"/>
      <c r="F119" s="3"/>
      <c r="G119" s="3">
        <v>2415</v>
      </c>
      <c r="H119" s="3">
        <v>2117</v>
      </c>
      <c r="I119" s="3">
        <v>1762</v>
      </c>
      <c r="J119" s="3">
        <v>1841</v>
      </c>
      <c r="K119" s="3">
        <v>1698</v>
      </c>
      <c r="L119" s="3">
        <v>1604</v>
      </c>
      <c r="M119" s="3">
        <v>1570</v>
      </c>
      <c r="N119" s="3">
        <v>1599</v>
      </c>
      <c r="O119" s="3">
        <v>1638</v>
      </c>
      <c r="P119" s="3">
        <v>1761</v>
      </c>
      <c r="Q119" s="3">
        <v>1732</v>
      </c>
      <c r="R119" s="3">
        <v>1825</v>
      </c>
      <c r="S119" s="3">
        <v>1808</v>
      </c>
      <c r="T119" s="3">
        <v>1776</v>
      </c>
      <c r="U119" s="7">
        <f t="shared" si="33"/>
        <v>1780.4</v>
      </c>
      <c r="V119" s="4">
        <f t="shared" si="34"/>
        <v>0.36254923021840313</v>
      </c>
      <c r="W119" s="2" t="s">
        <v>41</v>
      </c>
      <c r="X119" s="6">
        <f t="shared" si="35"/>
        <v>1800.1903978004082</v>
      </c>
      <c r="Y119" s="2">
        <f t="shared" si="36"/>
        <v>1.0878289473628806</v>
      </c>
      <c r="Z119" s="2" t="str">
        <f t="shared" si="37"/>
        <v>Not significant</v>
      </c>
      <c r="AA119" s="2">
        <v>664</v>
      </c>
      <c r="AB119" s="2">
        <f t="shared" si="38"/>
        <v>4.206325301204819</v>
      </c>
      <c r="AC119" s="2">
        <v>526</v>
      </c>
      <c r="AD119" s="2">
        <f t="shared" si="39"/>
        <v>3.384790874524715</v>
      </c>
      <c r="AE119" s="4">
        <f t="shared" si="40"/>
        <v>0.1953092944201894</v>
      </c>
    </row>
    <row r="120" spans="1:31" ht="11.25">
      <c r="A120" s="1" t="s">
        <v>6</v>
      </c>
      <c r="B120" s="1" t="s">
        <v>68</v>
      </c>
      <c r="C120" s="1" t="str">
        <f t="shared" si="32"/>
        <v>Outer London - High</v>
      </c>
      <c r="D120" s="7">
        <v>1901.2</v>
      </c>
      <c r="E120" s="3"/>
      <c r="F120" s="3"/>
      <c r="G120" s="3">
        <v>1704</v>
      </c>
      <c r="H120" s="3">
        <v>1411</v>
      </c>
      <c r="I120" s="3">
        <v>1318</v>
      </c>
      <c r="J120" s="3">
        <v>1230</v>
      </c>
      <c r="K120" s="3">
        <v>1148</v>
      </c>
      <c r="L120" s="3">
        <v>1000</v>
      </c>
      <c r="M120" s="3">
        <v>1079</v>
      </c>
      <c r="N120" s="3">
        <v>1053</v>
      </c>
      <c r="O120" s="3">
        <v>984</v>
      </c>
      <c r="P120" s="3">
        <v>1164</v>
      </c>
      <c r="Q120" s="3">
        <v>1150</v>
      </c>
      <c r="R120" s="3">
        <v>1290</v>
      </c>
      <c r="S120" s="3">
        <v>1196</v>
      </c>
      <c r="T120" s="3">
        <v>1258</v>
      </c>
      <c r="U120" s="7">
        <f t="shared" si="33"/>
        <v>1211.6</v>
      </c>
      <c r="V120" s="4">
        <f t="shared" si="34"/>
        <v>0.36271828318956456</v>
      </c>
      <c r="W120" s="2" t="s">
        <v>42</v>
      </c>
      <c r="X120" s="6">
        <f t="shared" si="35"/>
        <v>1225.392762011506</v>
      </c>
      <c r="Y120" s="2">
        <f t="shared" si="36"/>
        <v>0.776242074393199</v>
      </c>
      <c r="Z120" s="2" t="str">
        <f t="shared" si="37"/>
        <v>Not significant</v>
      </c>
      <c r="AA120" s="2">
        <v>799</v>
      </c>
      <c r="AB120" s="2">
        <f t="shared" si="38"/>
        <v>2.3794743429286607</v>
      </c>
      <c r="AC120" s="2">
        <v>755</v>
      </c>
      <c r="AD120" s="2">
        <f t="shared" si="39"/>
        <v>1.6047682119205298</v>
      </c>
      <c r="AE120" s="4">
        <f t="shared" si="40"/>
        <v>0.325578686448294</v>
      </c>
    </row>
    <row r="121" spans="1:31" ht="11.25">
      <c r="A121" s="1" t="s">
        <v>28</v>
      </c>
      <c r="B121" s="1" t="s">
        <v>61</v>
      </c>
      <c r="C121" s="1" t="str">
        <f t="shared" si="32"/>
        <v>Inner London - Low</v>
      </c>
      <c r="D121" s="7">
        <v>1175.6</v>
      </c>
      <c r="E121" s="3"/>
      <c r="F121" s="3"/>
      <c r="G121" s="3">
        <v>842</v>
      </c>
      <c r="H121" s="3">
        <v>741</v>
      </c>
      <c r="I121" s="3">
        <v>889</v>
      </c>
      <c r="J121" s="3">
        <v>813</v>
      </c>
      <c r="K121" s="3">
        <v>794</v>
      </c>
      <c r="L121" s="3">
        <v>829</v>
      </c>
      <c r="M121" s="3">
        <v>765</v>
      </c>
      <c r="N121" s="3">
        <v>792</v>
      </c>
      <c r="O121" s="3">
        <v>802</v>
      </c>
      <c r="P121" s="3">
        <v>732</v>
      </c>
      <c r="Q121" s="3">
        <v>725</v>
      </c>
      <c r="R121" s="3">
        <v>790</v>
      </c>
      <c r="S121" s="3">
        <v>708</v>
      </c>
      <c r="T121" s="3">
        <v>771</v>
      </c>
      <c r="U121" s="7">
        <f t="shared" si="33"/>
        <v>745.2</v>
      </c>
      <c r="V121" s="4">
        <f t="shared" si="34"/>
        <v>0.36611092208234086</v>
      </c>
      <c r="W121" s="2" t="s">
        <v>41</v>
      </c>
      <c r="X121" s="6">
        <f t="shared" si="35"/>
        <v>757.717089743702</v>
      </c>
      <c r="Y121" s="2">
        <f t="shared" si="36"/>
        <v>1.0338788564534331</v>
      </c>
      <c r="Z121" s="2" t="str">
        <f t="shared" si="37"/>
        <v>Not significant</v>
      </c>
      <c r="AA121" s="2">
        <v>365</v>
      </c>
      <c r="AB121" s="2">
        <f t="shared" si="38"/>
        <v>3.220821917808219</v>
      </c>
      <c r="AC121" s="2">
        <v>323</v>
      </c>
      <c r="AD121" s="2">
        <f t="shared" si="39"/>
        <v>2.307120743034056</v>
      </c>
      <c r="AE121" s="4">
        <f t="shared" si="40"/>
        <v>0.28368571690419325</v>
      </c>
    </row>
    <row r="122" spans="1:31" ht="11.25">
      <c r="A122" s="1" t="s">
        <v>17</v>
      </c>
      <c r="B122" s="1" t="s">
        <v>68</v>
      </c>
      <c r="C122" s="1" t="str">
        <f t="shared" si="32"/>
        <v>Outer London - High</v>
      </c>
      <c r="D122" s="7">
        <v>1596.4</v>
      </c>
      <c r="E122" s="3"/>
      <c r="F122" s="3"/>
      <c r="G122" s="3">
        <v>1439</v>
      </c>
      <c r="H122" s="3">
        <v>1257</v>
      </c>
      <c r="I122" s="3">
        <v>1087</v>
      </c>
      <c r="J122" s="3">
        <v>1019</v>
      </c>
      <c r="K122" s="3">
        <v>880</v>
      </c>
      <c r="L122" s="3">
        <v>880</v>
      </c>
      <c r="M122" s="3">
        <v>972</v>
      </c>
      <c r="N122" s="3">
        <v>938</v>
      </c>
      <c r="O122" s="3">
        <v>1064</v>
      </c>
      <c r="P122" s="3">
        <v>998</v>
      </c>
      <c r="Q122" s="3">
        <v>940</v>
      </c>
      <c r="R122" s="3">
        <v>1039</v>
      </c>
      <c r="S122" s="3">
        <v>1013</v>
      </c>
      <c r="T122" s="3">
        <v>1050</v>
      </c>
      <c r="U122" s="7">
        <f t="shared" si="33"/>
        <v>1008</v>
      </c>
      <c r="V122" s="4">
        <f t="shared" si="34"/>
        <v>0.36857930343272366</v>
      </c>
      <c r="W122" s="2" t="s">
        <v>42</v>
      </c>
      <c r="X122" s="6">
        <f t="shared" si="35"/>
        <v>1028.938041907831</v>
      </c>
      <c r="Y122" s="2">
        <f t="shared" si="36"/>
        <v>2.1303595604318875</v>
      </c>
      <c r="Z122" s="2" t="str">
        <f t="shared" si="37"/>
        <v>Not significant</v>
      </c>
      <c r="AA122" s="2">
        <v>540</v>
      </c>
      <c r="AB122" s="2">
        <f t="shared" si="38"/>
        <v>2.9562962962962964</v>
      </c>
      <c r="AC122" s="2">
        <v>480</v>
      </c>
      <c r="AD122" s="2">
        <f t="shared" si="39"/>
        <v>2.1</v>
      </c>
      <c r="AE122" s="4">
        <f t="shared" si="40"/>
        <v>0.2896517163618141</v>
      </c>
    </row>
    <row r="123" spans="1:31" ht="11.25">
      <c r="A123" s="1" t="s">
        <v>14</v>
      </c>
      <c r="B123" s="1" t="s">
        <v>68</v>
      </c>
      <c r="C123" s="1" t="str">
        <f t="shared" si="32"/>
        <v>Outer London - Low</v>
      </c>
      <c r="D123" s="7">
        <v>1578.6</v>
      </c>
      <c r="E123" s="3"/>
      <c r="F123" s="3"/>
      <c r="G123" s="3">
        <v>1278</v>
      </c>
      <c r="H123" s="3">
        <v>1102</v>
      </c>
      <c r="I123" s="3">
        <v>1056</v>
      </c>
      <c r="J123" s="3">
        <v>997</v>
      </c>
      <c r="K123" s="3">
        <v>932</v>
      </c>
      <c r="L123" s="3">
        <v>930</v>
      </c>
      <c r="M123" s="3">
        <v>879</v>
      </c>
      <c r="N123" s="3">
        <v>975</v>
      </c>
      <c r="O123" s="3">
        <v>995</v>
      </c>
      <c r="P123" s="3">
        <v>898</v>
      </c>
      <c r="Q123" s="3">
        <v>903</v>
      </c>
      <c r="R123" s="3">
        <v>1063</v>
      </c>
      <c r="S123" s="3">
        <v>1006</v>
      </c>
      <c r="T123" s="3">
        <v>1057</v>
      </c>
      <c r="U123" s="7">
        <f t="shared" si="33"/>
        <v>985.4</v>
      </c>
      <c r="V123" s="4">
        <f t="shared" si="34"/>
        <v>0.37577600405422523</v>
      </c>
      <c r="W123" s="2" t="s">
        <v>41</v>
      </c>
      <c r="X123" s="6">
        <f t="shared" si="35"/>
        <v>1017.4652925054507</v>
      </c>
      <c r="Y123" s="2">
        <f t="shared" si="36"/>
        <v>5.052668582572851</v>
      </c>
      <c r="Z123" s="2" t="str">
        <f t="shared" si="37"/>
        <v>Significant</v>
      </c>
      <c r="AA123" s="2">
        <v>1026</v>
      </c>
      <c r="AB123" s="2">
        <f t="shared" si="38"/>
        <v>1.53859649122807</v>
      </c>
      <c r="AC123" s="2">
        <v>932</v>
      </c>
      <c r="AD123" s="2">
        <f t="shared" si="39"/>
        <v>1.0572961373390557</v>
      </c>
      <c r="AE123" s="4">
        <f t="shared" si="40"/>
        <v>0.3128177898708531</v>
      </c>
    </row>
    <row r="124" spans="1:31" ht="11.25">
      <c r="A124" s="1" t="s">
        <v>0</v>
      </c>
      <c r="B124" s="1" t="s">
        <v>68</v>
      </c>
      <c r="C124" s="1" t="str">
        <f t="shared" si="32"/>
        <v>Outer London - Low</v>
      </c>
      <c r="D124" s="7">
        <v>2041.6</v>
      </c>
      <c r="E124" s="3"/>
      <c r="F124" s="3"/>
      <c r="G124" s="3">
        <v>1658</v>
      </c>
      <c r="H124" s="3">
        <v>1570</v>
      </c>
      <c r="I124" s="3">
        <v>1356</v>
      </c>
      <c r="J124" s="3">
        <v>1347</v>
      </c>
      <c r="K124" s="3">
        <v>1392</v>
      </c>
      <c r="L124" s="3">
        <v>1222</v>
      </c>
      <c r="M124" s="3">
        <v>1403</v>
      </c>
      <c r="N124" s="3">
        <v>1520</v>
      </c>
      <c r="O124" s="3">
        <v>1382</v>
      </c>
      <c r="P124" s="3">
        <v>1262</v>
      </c>
      <c r="Q124" s="3">
        <v>1228</v>
      </c>
      <c r="R124" s="3">
        <v>1276</v>
      </c>
      <c r="S124" s="3">
        <v>1320</v>
      </c>
      <c r="T124" s="3">
        <v>1239</v>
      </c>
      <c r="U124" s="7">
        <f t="shared" si="33"/>
        <v>1265</v>
      </c>
      <c r="V124" s="4">
        <f t="shared" si="34"/>
        <v>0.3803879310344827</v>
      </c>
      <c r="W124" s="2" t="s">
        <v>41</v>
      </c>
      <c r="X124" s="6">
        <f t="shared" si="35"/>
        <v>1315.885684263986</v>
      </c>
      <c r="Y124" s="2">
        <f t="shared" si="36"/>
        <v>9.838821464428221</v>
      </c>
      <c r="Z124" s="2" t="str">
        <f t="shared" si="37"/>
        <v>Significant</v>
      </c>
      <c r="AA124" s="2">
        <v>998</v>
      </c>
      <c r="AB124" s="2">
        <f t="shared" si="38"/>
        <v>2.045691382765531</v>
      </c>
      <c r="AC124" s="2">
        <v>986</v>
      </c>
      <c r="AD124" s="2">
        <f t="shared" si="39"/>
        <v>1.2829614604462474</v>
      </c>
      <c r="AE124" s="4">
        <f t="shared" si="40"/>
        <v>0.37284701335944603</v>
      </c>
    </row>
    <row r="125" spans="1:31" ht="11.25">
      <c r="A125" s="1" t="s">
        <v>11</v>
      </c>
      <c r="B125" s="1" t="s">
        <v>68</v>
      </c>
      <c r="C125" s="1" t="str">
        <f t="shared" si="32"/>
        <v>Outer London - Low</v>
      </c>
      <c r="D125" s="7">
        <v>849.4</v>
      </c>
      <c r="E125" s="3"/>
      <c r="F125" s="3"/>
      <c r="G125" s="3">
        <v>676</v>
      </c>
      <c r="H125" s="3">
        <v>708</v>
      </c>
      <c r="I125" s="3">
        <v>640</v>
      </c>
      <c r="J125" s="3">
        <v>558</v>
      </c>
      <c r="K125" s="3">
        <v>496</v>
      </c>
      <c r="L125" s="3">
        <v>470</v>
      </c>
      <c r="M125" s="3">
        <v>508</v>
      </c>
      <c r="N125" s="3">
        <v>551</v>
      </c>
      <c r="O125" s="3">
        <v>422</v>
      </c>
      <c r="P125" s="3">
        <v>497</v>
      </c>
      <c r="Q125" s="3">
        <v>442</v>
      </c>
      <c r="R125" s="3">
        <v>593</v>
      </c>
      <c r="S125" s="3">
        <v>548</v>
      </c>
      <c r="T125" s="3">
        <v>510</v>
      </c>
      <c r="U125" s="7">
        <f t="shared" si="33"/>
        <v>518</v>
      </c>
      <c r="V125" s="4">
        <f t="shared" si="34"/>
        <v>0.3901577584177066</v>
      </c>
      <c r="W125" s="2" t="s">
        <v>41</v>
      </c>
      <c r="X125" s="6">
        <f t="shared" si="35"/>
        <v>547.4692888978398</v>
      </c>
      <c r="Y125" s="2">
        <f t="shared" si="36"/>
        <v>7.931394561808895</v>
      </c>
      <c r="Z125" s="2" t="str">
        <f t="shared" si="37"/>
        <v>Significant</v>
      </c>
      <c r="AA125" s="2">
        <v>377</v>
      </c>
      <c r="AB125" s="2">
        <f t="shared" si="38"/>
        <v>2.253050397877984</v>
      </c>
      <c r="AC125" s="2">
        <v>354</v>
      </c>
      <c r="AD125" s="2">
        <f t="shared" si="39"/>
        <v>1.463276836158192</v>
      </c>
      <c r="AE125" s="4">
        <f t="shared" si="40"/>
        <v>0.3505352398968231</v>
      </c>
    </row>
    <row r="126" spans="1:31" ht="11.25">
      <c r="A126" s="1" t="s">
        <v>30</v>
      </c>
      <c r="B126" s="1" t="s">
        <v>68</v>
      </c>
      <c r="C126" s="1" t="str">
        <f t="shared" si="32"/>
        <v>Outer London - Low</v>
      </c>
      <c r="D126" s="7">
        <v>850.8</v>
      </c>
      <c r="E126" s="3"/>
      <c r="F126" s="3"/>
      <c r="G126" s="3">
        <v>727</v>
      </c>
      <c r="H126" s="3">
        <v>624</v>
      </c>
      <c r="I126" s="3">
        <v>549</v>
      </c>
      <c r="J126" s="3">
        <v>479</v>
      </c>
      <c r="K126" s="3">
        <v>489</v>
      </c>
      <c r="L126" s="3">
        <v>467</v>
      </c>
      <c r="M126" s="3">
        <v>445</v>
      </c>
      <c r="N126" s="3">
        <v>475</v>
      </c>
      <c r="O126" s="3">
        <v>518</v>
      </c>
      <c r="P126" s="3">
        <v>473</v>
      </c>
      <c r="Q126" s="3">
        <v>530</v>
      </c>
      <c r="R126" s="3">
        <v>609</v>
      </c>
      <c r="S126" s="3">
        <v>447</v>
      </c>
      <c r="T126" s="3">
        <v>503</v>
      </c>
      <c r="U126" s="7">
        <f t="shared" si="33"/>
        <v>512.4</v>
      </c>
      <c r="V126" s="4">
        <f t="shared" si="34"/>
        <v>0.39774330042313116</v>
      </c>
      <c r="W126" s="2" t="s">
        <v>41</v>
      </c>
      <c r="X126" s="6">
        <f t="shared" si="35"/>
        <v>548.3716399744314</v>
      </c>
      <c r="Y126" s="2">
        <f t="shared" si="36"/>
        <v>11.798192941838206</v>
      </c>
      <c r="Z126" s="2" t="str">
        <f t="shared" si="37"/>
        <v>Significant</v>
      </c>
      <c r="AA126" s="2">
        <v>556</v>
      </c>
      <c r="AB126" s="2">
        <f t="shared" si="38"/>
        <v>1.5302158273381294</v>
      </c>
      <c r="AC126" s="2">
        <v>476</v>
      </c>
      <c r="AD126" s="2">
        <f t="shared" si="39"/>
        <v>1.076470588235294</v>
      </c>
      <c r="AE126" s="4">
        <f t="shared" si="40"/>
        <v>0.2965236870488675</v>
      </c>
    </row>
    <row r="127" spans="1:31" ht="11.25">
      <c r="A127" s="1" t="s">
        <v>12</v>
      </c>
      <c r="B127" s="1" t="s">
        <v>68</v>
      </c>
      <c r="C127" s="1" t="str">
        <f t="shared" si="32"/>
        <v>Outer London - Low</v>
      </c>
      <c r="D127" s="7">
        <v>1307.4</v>
      </c>
      <c r="E127" s="3"/>
      <c r="F127" s="3"/>
      <c r="G127" s="3">
        <v>1122</v>
      </c>
      <c r="H127" s="3">
        <v>1083</v>
      </c>
      <c r="I127" s="3">
        <v>962</v>
      </c>
      <c r="J127" s="3">
        <v>973</v>
      </c>
      <c r="K127" s="3">
        <v>902</v>
      </c>
      <c r="L127" s="3">
        <v>932</v>
      </c>
      <c r="M127" s="3">
        <v>748</v>
      </c>
      <c r="N127" s="3">
        <v>793</v>
      </c>
      <c r="O127" s="3">
        <v>809</v>
      </c>
      <c r="P127" s="3">
        <v>763</v>
      </c>
      <c r="Q127" s="3">
        <v>673</v>
      </c>
      <c r="R127" s="3">
        <v>773</v>
      </c>
      <c r="S127" s="3">
        <v>861</v>
      </c>
      <c r="T127" s="3">
        <v>863</v>
      </c>
      <c r="U127" s="7">
        <f t="shared" si="33"/>
        <v>786.6</v>
      </c>
      <c r="V127" s="4">
        <f t="shared" si="34"/>
        <v>0.3983478659935751</v>
      </c>
      <c r="W127" s="2" t="s">
        <v>41</v>
      </c>
      <c r="X127" s="6">
        <f t="shared" si="35"/>
        <v>842.6669982399762</v>
      </c>
      <c r="Y127" s="2">
        <f t="shared" si="36"/>
        <v>18.65213837854774</v>
      </c>
      <c r="Z127" s="2" t="str">
        <f t="shared" si="37"/>
        <v>Significant</v>
      </c>
      <c r="AA127" s="2">
        <v>891</v>
      </c>
      <c r="AB127" s="2">
        <f t="shared" si="38"/>
        <v>1.4673400673400674</v>
      </c>
      <c r="AC127" s="2">
        <v>920</v>
      </c>
      <c r="AD127" s="2">
        <f t="shared" si="39"/>
        <v>0.855</v>
      </c>
      <c r="AE127" s="4">
        <f t="shared" si="40"/>
        <v>0.417312987608995</v>
      </c>
    </row>
    <row r="128" spans="1:31" ht="11.25">
      <c r="A128" s="1" t="s">
        <v>21</v>
      </c>
      <c r="B128" s="1" t="s">
        <v>61</v>
      </c>
      <c r="C128" s="1" t="str">
        <f t="shared" si="32"/>
        <v>Inner London - High</v>
      </c>
      <c r="D128" s="7">
        <v>1782.2</v>
      </c>
      <c r="E128" s="3"/>
      <c r="F128" s="3"/>
      <c r="G128" s="3">
        <v>1617</v>
      </c>
      <c r="H128" s="3">
        <v>1274</v>
      </c>
      <c r="I128" s="3">
        <v>1148</v>
      </c>
      <c r="J128" s="3">
        <v>1188</v>
      </c>
      <c r="K128" s="3">
        <v>1050</v>
      </c>
      <c r="L128" s="3">
        <v>1189</v>
      </c>
      <c r="M128" s="3">
        <v>1108</v>
      </c>
      <c r="N128" s="3">
        <v>1149</v>
      </c>
      <c r="O128" s="3">
        <v>1134</v>
      </c>
      <c r="P128" s="3">
        <v>1053</v>
      </c>
      <c r="Q128" s="3">
        <v>992</v>
      </c>
      <c r="R128" s="3">
        <v>1114</v>
      </c>
      <c r="S128" s="3">
        <v>1018</v>
      </c>
      <c r="T128" s="3">
        <v>1149</v>
      </c>
      <c r="U128" s="7">
        <f t="shared" si="33"/>
        <v>1065.2</v>
      </c>
      <c r="V128" s="4">
        <f t="shared" si="34"/>
        <v>0.40231174952306137</v>
      </c>
      <c r="W128" s="2" t="s">
        <v>42</v>
      </c>
      <c r="X128" s="6">
        <f t="shared" si="35"/>
        <v>1148.6929205012127</v>
      </c>
      <c r="Y128" s="2">
        <f t="shared" si="36"/>
        <v>30.343478441479867</v>
      </c>
      <c r="Z128" s="2" t="str">
        <f t="shared" si="37"/>
        <v>Significant</v>
      </c>
      <c r="AA128" s="2">
        <v>537</v>
      </c>
      <c r="AB128" s="2">
        <f t="shared" si="38"/>
        <v>3.318808193668529</v>
      </c>
      <c r="AC128" s="2">
        <v>466</v>
      </c>
      <c r="AD128" s="2">
        <f t="shared" si="39"/>
        <v>2.2858369098712448</v>
      </c>
      <c r="AE128" s="4">
        <f t="shared" si="40"/>
        <v>0.3112476598581201</v>
      </c>
    </row>
    <row r="129" spans="1:31" ht="11.25">
      <c r="A129" s="1" t="s">
        <v>3</v>
      </c>
      <c r="B129" s="1" t="s">
        <v>68</v>
      </c>
      <c r="C129" s="1" t="str">
        <f t="shared" si="32"/>
        <v>Outer London - Low</v>
      </c>
      <c r="D129" s="7">
        <v>1473.2</v>
      </c>
      <c r="E129" s="3"/>
      <c r="F129" s="3"/>
      <c r="G129" s="3">
        <v>1095</v>
      </c>
      <c r="H129" s="3">
        <v>1135</v>
      </c>
      <c r="I129" s="3">
        <v>1058</v>
      </c>
      <c r="J129" s="3">
        <v>946</v>
      </c>
      <c r="K129" s="3">
        <v>900</v>
      </c>
      <c r="L129" s="3">
        <v>865</v>
      </c>
      <c r="M129" s="3">
        <v>877</v>
      </c>
      <c r="N129" s="3">
        <v>816</v>
      </c>
      <c r="O129" s="3">
        <v>870</v>
      </c>
      <c r="P129" s="3">
        <v>821</v>
      </c>
      <c r="Q129" s="3">
        <v>788</v>
      </c>
      <c r="R129" s="3">
        <v>868</v>
      </c>
      <c r="S129" s="3">
        <v>943</v>
      </c>
      <c r="T129" s="3">
        <v>923</v>
      </c>
      <c r="U129" s="7">
        <f t="shared" si="33"/>
        <v>868.6</v>
      </c>
      <c r="V129" s="4">
        <f t="shared" si="34"/>
        <v>0.4103991311430899</v>
      </c>
      <c r="W129" s="2" t="s">
        <v>41</v>
      </c>
      <c r="X129" s="6">
        <f t="shared" si="35"/>
        <v>949.5311471677627</v>
      </c>
      <c r="Y129" s="2">
        <f t="shared" si="36"/>
        <v>34.489919585191004</v>
      </c>
      <c r="Z129" s="2" t="str">
        <f t="shared" si="37"/>
        <v>Significant</v>
      </c>
      <c r="AA129" s="2">
        <v>798</v>
      </c>
      <c r="AB129" s="2">
        <f t="shared" si="38"/>
        <v>1.8461152882205514</v>
      </c>
      <c r="AC129" s="2">
        <v>746</v>
      </c>
      <c r="AD129" s="2">
        <f t="shared" si="39"/>
        <v>1.1643431635388741</v>
      </c>
      <c r="AE129" s="4">
        <f t="shared" si="40"/>
        <v>0.36930094725494056</v>
      </c>
    </row>
    <row r="130" spans="1:31" ht="11.25">
      <c r="A130" s="1" t="s">
        <v>7</v>
      </c>
      <c r="B130" s="1" t="s">
        <v>68</v>
      </c>
      <c r="C130" s="1" t="str">
        <f t="shared" si="32"/>
        <v>Outer London - Low</v>
      </c>
      <c r="D130" s="7">
        <v>1739.4</v>
      </c>
      <c r="E130" s="3"/>
      <c r="F130" s="3"/>
      <c r="G130" s="3">
        <v>1525</v>
      </c>
      <c r="H130" s="3">
        <v>1449</v>
      </c>
      <c r="I130" s="3">
        <v>1205</v>
      </c>
      <c r="J130" s="3">
        <v>1054</v>
      </c>
      <c r="K130" s="3">
        <v>1030</v>
      </c>
      <c r="L130" s="3">
        <v>854</v>
      </c>
      <c r="M130" s="3">
        <v>1022</v>
      </c>
      <c r="N130" s="3">
        <v>1075</v>
      </c>
      <c r="O130" s="3">
        <v>1109</v>
      </c>
      <c r="P130" s="3">
        <v>1038</v>
      </c>
      <c r="Q130" s="3">
        <v>1012</v>
      </c>
      <c r="R130" s="3">
        <v>1003</v>
      </c>
      <c r="S130" s="3">
        <v>1051</v>
      </c>
      <c r="T130" s="3">
        <v>995</v>
      </c>
      <c r="U130" s="7">
        <f t="shared" si="33"/>
        <v>1019.8</v>
      </c>
      <c r="V130" s="4">
        <f t="shared" si="34"/>
        <v>0.41370587558928373</v>
      </c>
      <c r="W130" s="2" t="s">
        <v>41</v>
      </c>
      <c r="X130" s="6">
        <f t="shared" si="35"/>
        <v>1121.1067590168386</v>
      </c>
      <c r="Y130" s="2">
        <f t="shared" si="36"/>
        <v>45.77199869660974</v>
      </c>
      <c r="Z130" s="2" t="str">
        <f t="shared" si="37"/>
        <v>Significant</v>
      </c>
      <c r="AA130" s="2">
        <v>942</v>
      </c>
      <c r="AB130" s="2">
        <f t="shared" si="38"/>
        <v>1.8464968152866243</v>
      </c>
      <c r="AC130" s="2">
        <v>919</v>
      </c>
      <c r="AD130" s="2">
        <f t="shared" si="39"/>
        <v>1.10968443960827</v>
      </c>
      <c r="AE130" s="4">
        <f t="shared" si="40"/>
        <v>0.3990325732373289</v>
      </c>
    </row>
    <row r="131" spans="1:31" ht="11.25">
      <c r="A131" s="1" t="s">
        <v>5</v>
      </c>
      <c r="B131" s="1" t="s">
        <v>68</v>
      </c>
      <c r="C131" s="1" t="str">
        <f t="shared" si="32"/>
        <v>Outer London - Low</v>
      </c>
      <c r="D131" s="7">
        <v>1879.2</v>
      </c>
      <c r="E131" s="3"/>
      <c r="F131" s="3"/>
      <c r="G131" s="3">
        <v>1482</v>
      </c>
      <c r="H131" s="3">
        <v>1394</v>
      </c>
      <c r="I131" s="3">
        <v>1412</v>
      </c>
      <c r="J131" s="3">
        <v>1213</v>
      </c>
      <c r="K131" s="3">
        <v>1145</v>
      </c>
      <c r="L131" s="3">
        <v>1129</v>
      </c>
      <c r="M131" s="3">
        <v>1142</v>
      </c>
      <c r="N131" s="3">
        <v>1122</v>
      </c>
      <c r="O131" s="3">
        <v>1231</v>
      </c>
      <c r="P131" s="3">
        <v>1140</v>
      </c>
      <c r="Q131" s="3">
        <v>1092</v>
      </c>
      <c r="R131" s="3">
        <v>1114</v>
      </c>
      <c r="S131" s="3">
        <v>1047</v>
      </c>
      <c r="T131" s="3">
        <v>1102</v>
      </c>
      <c r="U131" s="7">
        <f t="shared" si="33"/>
        <v>1099</v>
      </c>
      <c r="V131" s="4">
        <f t="shared" si="34"/>
        <v>0.4151766709237974</v>
      </c>
      <c r="W131" s="2" t="s">
        <v>41</v>
      </c>
      <c r="X131" s="6">
        <f t="shared" si="35"/>
        <v>1211.2129593793509</v>
      </c>
      <c r="Y131" s="2">
        <f t="shared" si="36"/>
        <v>51.97991053168762</v>
      </c>
      <c r="Z131" s="2" t="str">
        <f t="shared" si="37"/>
        <v>Significant</v>
      </c>
      <c r="AA131" s="2">
        <v>832</v>
      </c>
      <c r="AB131" s="2">
        <f t="shared" si="38"/>
        <v>2.2586538461538463</v>
      </c>
      <c r="AC131" s="2">
        <v>716</v>
      </c>
      <c r="AD131" s="2">
        <f t="shared" si="39"/>
        <v>1.5349162011173185</v>
      </c>
      <c r="AE131" s="4">
        <f t="shared" si="40"/>
        <v>0.3204287572745802</v>
      </c>
    </row>
    <row r="132" spans="1:31" ht="11.25">
      <c r="A132" s="1" t="s">
        <v>1</v>
      </c>
      <c r="B132" s="1" t="s">
        <v>68</v>
      </c>
      <c r="C132" s="1" t="str">
        <f t="shared" si="32"/>
        <v>Outer London - Low</v>
      </c>
      <c r="D132" s="7">
        <v>943.8</v>
      </c>
      <c r="E132" s="3"/>
      <c r="F132" s="3"/>
      <c r="G132" s="3">
        <v>764</v>
      </c>
      <c r="H132" s="3">
        <v>732</v>
      </c>
      <c r="I132" s="3">
        <v>666</v>
      </c>
      <c r="J132" s="3">
        <v>711</v>
      </c>
      <c r="K132" s="3">
        <v>581</v>
      </c>
      <c r="L132" s="3">
        <v>632</v>
      </c>
      <c r="M132" s="3">
        <v>632</v>
      </c>
      <c r="N132" s="3">
        <v>589</v>
      </c>
      <c r="O132" s="3">
        <v>570</v>
      </c>
      <c r="P132" s="3">
        <v>531</v>
      </c>
      <c r="Q132" s="3">
        <v>470</v>
      </c>
      <c r="R132" s="3">
        <v>556</v>
      </c>
      <c r="S132" s="3">
        <v>554</v>
      </c>
      <c r="T132" s="3">
        <v>571</v>
      </c>
      <c r="U132" s="7">
        <f t="shared" si="33"/>
        <v>536.4</v>
      </c>
      <c r="V132" s="4">
        <f t="shared" si="34"/>
        <v>0.431659249841068</v>
      </c>
      <c r="W132" s="2" t="s">
        <v>41</v>
      </c>
      <c r="X132" s="6">
        <f t="shared" si="35"/>
        <v>608.3135329194505</v>
      </c>
      <c r="Y132" s="2">
        <f t="shared" si="36"/>
        <v>42.50732506424185</v>
      </c>
      <c r="Z132" s="2" t="str">
        <f t="shared" si="37"/>
        <v>Significant</v>
      </c>
      <c r="AA132" s="2">
        <v>561</v>
      </c>
      <c r="AB132" s="2">
        <f t="shared" si="38"/>
        <v>1.6823529411764706</v>
      </c>
      <c r="AC132" s="2">
        <v>561</v>
      </c>
      <c r="AD132" s="2">
        <f t="shared" si="39"/>
        <v>0.9561497326203208</v>
      </c>
      <c r="AE132" s="4">
        <f t="shared" si="40"/>
        <v>0.43165924984106807</v>
      </c>
    </row>
    <row r="133" spans="1:31" ht="11.25">
      <c r="A133" s="1" t="s">
        <v>4</v>
      </c>
      <c r="B133" s="1" t="s">
        <v>61</v>
      </c>
      <c r="C133" s="1" t="str">
        <f t="shared" si="32"/>
        <v>Inner London - High</v>
      </c>
      <c r="D133" s="7">
        <v>1680.4</v>
      </c>
      <c r="E133" s="3"/>
      <c r="F133" s="3"/>
      <c r="G133" s="3">
        <v>1270</v>
      </c>
      <c r="H133" s="3">
        <v>1174</v>
      </c>
      <c r="I133" s="3">
        <v>1036</v>
      </c>
      <c r="J133" s="3">
        <v>872</v>
      </c>
      <c r="K133" s="3">
        <v>841</v>
      </c>
      <c r="L133" s="3">
        <v>853</v>
      </c>
      <c r="M133" s="3">
        <v>908</v>
      </c>
      <c r="N133" s="3">
        <v>964</v>
      </c>
      <c r="O133" s="3">
        <v>932</v>
      </c>
      <c r="P133" s="3">
        <v>840</v>
      </c>
      <c r="Q133" s="3">
        <v>865</v>
      </c>
      <c r="R133" s="3">
        <v>1037</v>
      </c>
      <c r="S133" s="3">
        <v>1086</v>
      </c>
      <c r="T133" s="3">
        <v>919</v>
      </c>
      <c r="U133" s="7">
        <f t="shared" si="33"/>
        <v>949.4</v>
      </c>
      <c r="V133" s="4">
        <f t="shared" si="34"/>
        <v>0.4350154725065461</v>
      </c>
      <c r="W133" s="2" t="s">
        <v>42</v>
      </c>
      <c r="X133" s="6">
        <f t="shared" si="35"/>
        <v>1083.0791065033318</v>
      </c>
      <c r="Y133" s="2">
        <f t="shared" si="36"/>
        <v>82.49676043157129</v>
      </c>
      <c r="Z133" s="2" t="str">
        <f t="shared" si="37"/>
        <v>Significant</v>
      </c>
      <c r="AA133" s="2">
        <v>387</v>
      </c>
      <c r="AB133" s="2">
        <f t="shared" si="38"/>
        <v>4.3421188630490954</v>
      </c>
      <c r="AC133" s="2">
        <v>289</v>
      </c>
      <c r="AD133" s="2">
        <f t="shared" si="39"/>
        <v>3.285121107266436</v>
      </c>
      <c r="AE133" s="4">
        <f t="shared" si="40"/>
        <v>0.2434290237371395</v>
      </c>
    </row>
    <row r="134" spans="1:31" ht="11.25">
      <c r="A134" s="1" t="s">
        <v>13</v>
      </c>
      <c r="B134" s="1" t="s">
        <v>68</v>
      </c>
      <c r="C134" s="1" t="str">
        <f t="shared" si="32"/>
        <v>Outer London - Low</v>
      </c>
      <c r="D134" s="7">
        <v>1592.4</v>
      </c>
      <c r="E134" s="3"/>
      <c r="F134" s="3"/>
      <c r="G134" s="3">
        <v>1361</v>
      </c>
      <c r="H134" s="3">
        <v>1320</v>
      </c>
      <c r="I134" s="3">
        <v>1140</v>
      </c>
      <c r="J134" s="3">
        <v>1037</v>
      </c>
      <c r="K134" s="3">
        <v>1030</v>
      </c>
      <c r="L134" s="3">
        <v>960</v>
      </c>
      <c r="M134" s="3">
        <v>971</v>
      </c>
      <c r="N134" s="3">
        <v>1080</v>
      </c>
      <c r="O134" s="3">
        <v>946</v>
      </c>
      <c r="P134" s="3">
        <v>1055</v>
      </c>
      <c r="Q134" s="3">
        <v>700</v>
      </c>
      <c r="R134" s="3">
        <v>944</v>
      </c>
      <c r="S134" s="3">
        <v>969</v>
      </c>
      <c r="T134" s="3">
        <v>813</v>
      </c>
      <c r="U134" s="7">
        <f t="shared" si="33"/>
        <v>896.2</v>
      </c>
      <c r="V134" s="4">
        <f t="shared" si="34"/>
        <v>0.4372017081135393</v>
      </c>
      <c r="W134" s="2" t="s">
        <v>41</v>
      </c>
      <c r="X134" s="6">
        <f t="shared" si="35"/>
        <v>1026.359895974712</v>
      </c>
      <c r="Y134" s="2">
        <f t="shared" si="36"/>
        <v>82.5324459119612</v>
      </c>
      <c r="Z134" s="2" t="str">
        <f t="shared" si="37"/>
        <v>Significant</v>
      </c>
      <c r="AA134" s="2">
        <v>1332</v>
      </c>
      <c r="AB134" s="2">
        <f t="shared" si="38"/>
        <v>1.1954954954954955</v>
      </c>
      <c r="AC134" s="2">
        <v>1265</v>
      </c>
      <c r="AD134" s="2">
        <f t="shared" si="39"/>
        <v>0.7084584980237154</v>
      </c>
      <c r="AE134" s="4">
        <f t="shared" si="40"/>
        <v>0.4073934191361537</v>
      </c>
    </row>
    <row r="135" spans="1:31" ht="11.25">
      <c r="A135" s="1" t="s">
        <v>8</v>
      </c>
      <c r="B135" s="1" t="s">
        <v>68</v>
      </c>
      <c r="C135" s="1" t="str">
        <f t="shared" si="32"/>
        <v>Outer London - Moderate</v>
      </c>
      <c r="D135" s="7">
        <v>1347</v>
      </c>
      <c r="E135" s="3"/>
      <c r="F135" s="3"/>
      <c r="G135" s="3">
        <v>1246</v>
      </c>
      <c r="H135" s="3">
        <v>1062</v>
      </c>
      <c r="I135" s="3">
        <v>941</v>
      </c>
      <c r="J135" s="3">
        <v>906</v>
      </c>
      <c r="K135" s="3">
        <v>954</v>
      </c>
      <c r="L135" s="3">
        <v>921</v>
      </c>
      <c r="M135" s="3">
        <v>872</v>
      </c>
      <c r="N135" s="3">
        <v>852</v>
      </c>
      <c r="O135" s="3">
        <v>928</v>
      </c>
      <c r="P135" s="3">
        <v>771</v>
      </c>
      <c r="Q135" s="3">
        <v>689</v>
      </c>
      <c r="R135" s="3">
        <v>770</v>
      </c>
      <c r="S135" s="3">
        <v>788</v>
      </c>
      <c r="T135" s="3">
        <v>767</v>
      </c>
      <c r="U135" s="7">
        <f t="shared" si="33"/>
        <v>757</v>
      </c>
      <c r="V135" s="4">
        <f t="shared" si="34"/>
        <v>0.43801039346696363</v>
      </c>
      <c r="W135" s="2" t="s">
        <v>40</v>
      </c>
      <c r="X135" s="6">
        <f t="shared" si="35"/>
        <v>868.1906429778552</v>
      </c>
      <c r="Y135" s="2">
        <f t="shared" si="36"/>
        <v>71.20186784911138</v>
      </c>
      <c r="Z135" s="2" t="str">
        <f t="shared" si="37"/>
        <v>Significant</v>
      </c>
      <c r="AA135" s="2">
        <v>677</v>
      </c>
      <c r="AB135" s="2">
        <f t="shared" si="38"/>
        <v>1.9896602658788773</v>
      </c>
      <c r="AC135" s="2">
        <v>670</v>
      </c>
      <c r="AD135" s="2">
        <f t="shared" si="39"/>
        <v>1.1298507462686567</v>
      </c>
      <c r="AE135" s="4">
        <f t="shared" si="40"/>
        <v>0.43213886026437964</v>
      </c>
    </row>
    <row r="136" spans="1:31" ht="11.25">
      <c r="A136" s="1" t="s">
        <v>22</v>
      </c>
      <c r="B136" s="1" t="s">
        <v>68</v>
      </c>
      <c r="C136" s="1" t="str">
        <f t="shared" si="32"/>
        <v>Outer London - Moderate</v>
      </c>
      <c r="D136" s="7">
        <v>833.6</v>
      </c>
      <c r="E136" s="3"/>
      <c r="F136" s="3"/>
      <c r="G136" s="3">
        <v>660</v>
      </c>
      <c r="H136" s="3">
        <v>612</v>
      </c>
      <c r="I136" s="3">
        <v>606</v>
      </c>
      <c r="J136" s="3">
        <v>640</v>
      </c>
      <c r="K136" s="3">
        <v>589</v>
      </c>
      <c r="L136" s="3">
        <v>564</v>
      </c>
      <c r="M136" s="3">
        <v>483</v>
      </c>
      <c r="N136" s="3">
        <v>481</v>
      </c>
      <c r="O136" s="3">
        <v>534</v>
      </c>
      <c r="P136" s="3">
        <v>491</v>
      </c>
      <c r="Q136" s="3">
        <v>485</v>
      </c>
      <c r="R136" s="3">
        <v>420</v>
      </c>
      <c r="S136" s="3">
        <v>372</v>
      </c>
      <c r="T136" s="3">
        <v>426</v>
      </c>
      <c r="U136" s="7">
        <f t="shared" si="33"/>
        <v>438.8</v>
      </c>
      <c r="V136" s="4">
        <f t="shared" si="34"/>
        <v>0.4736084452975048</v>
      </c>
      <c r="W136" s="2" t="s">
        <v>40</v>
      </c>
      <c r="X136" s="6">
        <f t="shared" si="35"/>
        <v>537.2856124620195</v>
      </c>
      <c r="Y136" s="2">
        <f t="shared" si="36"/>
        <v>90.26312669692722</v>
      </c>
      <c r="Z136" s="2" t="str">
        <f t="shared" si="37"/>
        <v>Significant</v>
      </c>
      <c r="AA136" s="2">
        <v>437</v>
      </c>
      <c r="AB136" s="2">
        <f t="shared" si="38"/>
        <v>1.9075514874141877</v>
      </c>
      <c r="AC136" s="2">
        <v>380</v>
      </c>
      <c r="AD136" s="2">
        <f t="shared" si="39"/>
        <v>1.1547368421052633</v>
      </c>
      <c r="AE136" s="4">
        <f t="shared" si="40"/>
        <v>0.39464971209213046</v>
      </c>
    </row>
    <row r="137" spans="1:31" ht="11.25">
      <c r="A137" s="1" t="s">
        <v>29</v>
      </c>
      <c r="B137" s="1" t="s">
        <v>68</v>
      </c>
      <c r="C137" s="1" t="str">
        <f t="shared" si="32"/>
        <v>Outer London - High</v>
      </c>
      <c r="D137" s="7">
        <v>802</v>
      </c>
      <c r="E137" s="3"/>
      <c r="F137" s="3"/>
      <c r="G137" s="3">
        <v>525</v>
      </c>
      <c r="H137" s="3">
        <v>461</v>
      </c>
      <c r="I137" s="3">
        <v>468</v>
      </c>
      <c r="J137" s="3">
        <v>400</v>
      </c>
      <c r="K137" s="3">
        <v>369</v>
      </c>
      <c r="L137" s="3">
        <v>453</v>
      </c>
      <c r="M137" s="3">
        <v>461</v>
      </c>
      <c r="N137" s="3">
        <v>427</v>
      </c>
      <c r="O137" s="3">
        <v>443</v>
      </c>
      <c r="P137" s="3">
        <v>422</v>
      </c>
      <c r="Q137" s="3">
        <v>470</v>
      </c>
      <c r="R137" s="3">
        <v>474</v>
      </c>
      <c r="S137" s="3">
        <v>382</v>
      </c>
      <c r="T137" s="3">
        <v>351</v>
      </c>
      <c r="U137" s="7">
        <f t="shared" si="33"/>
        <v>419.8</v>
      </c>
      <c r="V137" s="4">
        <f t="shared" si="34"/>
        <v>0.4765586034912718</v>
      </c>
      <c r="W137" s="2" t="s">
        <v>42</v>
      </c>
      <c r="X137" s="6">
        <f t="shared" si="35"/>
        <v>516.9182595903785</v>
      </c>
      <c r="Y137" s="2">
        <f t="shared" si="36"/>
        <v>91.23257082597847</v>
      </c>
      <c r="Z137" s="2" t="str">
        <f t="shared" si="37"/>
        <v>Significant</v>
      </c>
      <c r="AA137" s="2">
        <v>623</v>
      </c>
      <c r="AB137" s="2">
        <f t="shared" si="38"/>
        <v>1.2873194221508828</v>
      </c>
      <c r="AC137" s="2">
        <v>560</v>
      </c>
      <c r="AD137" s="2">
        <f t="shared" si="39"/>
        <v>0.7496428571428572</v>
      </c>
      <c r="AE137" s="4">
        <f t="shared" si="40"/>
        <v>0.41767144638403986</v>
      </c>
    </row>
    <row r="138" spans="1:24" ht="11.25">
      <c r="A138" s="1" t="s">
        <v>72</v>
      </c>
      <c r="D138" s="7">
        <v>45681.2</v>
      </c>
      <c r="E138" s="5"/>
      <c r="F138" s="3"/>
      <c r="G138" s="3">
        <v>38430</v>
      </c>
      <c r="H138" s="3">
        <v>34555</v>
      </c>
      <c r="I138" s="3">
        <v>31830</v>
      </c>
      <c r="J138" s="3">
        <v>29810</v>
      </c>
      <c r="K138" s="3">
        <v>28361</v>
      </c>
      <c r="L138" s="3">
        <v>28153</v>
      </c>
      <c r="M138" s="3">
        <v>27979</v>
      </c>
      <c r="N138" s="3">
        <v>28889</v>
      </c>
      <c r="O138" s="3">
        <v>29257</v>
      </c>
      <c r="P138" s="3">
        <v>28780</v>
      </c>
      <c r="Q138" s="3">
        <v>27199</v>
      </c>
      <c r="R138" s="3">
        <v>30785</v>
      </c>
      <c r="S138" s="3">
        <v>30182</v>
      </c>
      <c r="T138" s="3">
        <v>30270</v>
      </c>
      <c r="U138" s="7">
        <f t="shared" si="33"/>
        <v>29443.2</v>
      </c>
      <c r="V138" s="4">
        <f t="shared" si="34"/>
        <v>0.3554635167202262</v>
      </c>
      <c r="X138" s="6"/>
    </row>
    <row r="139" spans="1:20" ht="11.25">
      <c r="A139" s="1" t="s">
        <v>37</v>
      </c>
      <c r="F139" s="4" t="e">
        <f aca="true" t="shared" si="41" ref="F139:M139">(E138-F138)/E138</f>
        <v>#DIV/0!</v>
      </c>
      <c r="G139" s="4" t="e">
        <f t="shared" si="41"/>
        <v>#DIV/0!</v>
      </c>
      <c r="H139" s="4">
        <f t="shared" si="41"/>
        <v>0.10083268279989592</v>
      </c>
      <c r="I139" s="4">
        <f t="shared" si="41"/>
        <v>0.07885978874258429</v>
      </c>
      <c r="J139" s="4">
        <f t="shared" si="41"/>
        <v>0.06346214263273642</v>
      </c>
      <c r="K139" s="4">
        <f t="shared" si="41"/>
        <v>0.04860784971486078</v>
      </c>
      <c r="L139" s="4">
        <f t="shared" si="41"/>
        <v>0.007334015020626917</v>
      </c>
      <c r="M139" s="4">
        <f t="shared" si="41"/>
        <v>0.006180513621994103</v>
      </c>
      <c r="N139" s="4">
        <f>(L138-N138)/L138</f>
        <v>-0.02614286221717046</v>
      </c>
      <c r="O139" s="4">
        <f aca="true" t="shared" si="42" ref="O139:T139">(N138-O138)/N138</f>
        <v>-0.012738412544567135</v>
      </c>
      <c r="P139" s="4">
        <f t="shared" si="42"/>
        <v>0.016303790545852275</v>
      </c>
      <c r="Q139" s="4">
        <f t="shared" si="42"/>
        <v>0.05493398193189715</v>
      </c>
      <c r="R139" s="4">
        <f t="shared" si="42"/>
        <v>-0.13184308246626714</v>
      </c>
      <c r="S139" s="4">
        <f t="shared" si="42"/>
        <v>0.019587461426019165</v>
      </c>
      <c r="T139" s="4">
        <f t="shared" si="42"/>
        <v>-0.0029156450864753825</v>
      </c>
    </row>
    <row r="140" spans="1:26" ht="11.25">
      <c r="A140" s="1" t="s">
        <v>41</v>
      </c>
      <c r="D140" s="2">
        <f>SUMIF($W$105:$W$137,$A140,D$105:D$137)</f>
        <v>18700</v>
      </c>
      <c r="F140" s="4"/>
      <c r="G140" s="2">
        <f aca="true" t="shared" si="43" ref="G140:T142">SUMIF($W$105:$W$137,$A140,G$105:G$137)</f>
        <v>15273</v>
      </c>
      <c r="H140" s="2">
        <f t="shared" si="43"/>
        <v>14318</v>
      </c>
      <c r="I140" s="2">
        <f t="shared" si="43"/>
        <v>13046</v>
      </c>
      <c r="J140" s="2">
        <f t="shared" si="43"/>
        <v>12358</v>
      </c>
      <c r="K140" s="2">
        <f t="shared" si="43"/>
        <v>11770</v>
      </c>
      <c r="L140" s="2">
        <f t="shared" si="43"/>
        <v>11273</v>
      </c>
      <c r="M140" s="2">
        <f t="shared" si="43"/>
        <v>11305</v>
      </c>
      <c r="N140" s="2">
        <f t="shared" si="43"/>
        <v>11767</v>
      </c>
      <c r="O140" s="2">
        <f t="shared" si="43"/>
        <v>11701</v>
      </c>
      <c r="P140" s="2">
        <f t="shared" si="43"/>
        <v>11394</v>
      </c>
      <c r="Q140" s="2">
        <f t="shared" si="43"/>
        <v>10640</v>
      </c>
      <c r="R140" s="2">
        <f t="shared" si="43"/>
        <v>11804</v>
      </c>
      <c r="S140" s="2">
        <f t="shared" si="43"/>
        <v>11644</v>
      </c>
      <c r="T140" s="2">
        <f t="shared" si="43"/>
        <v>11528</v>
      </c>
      <c r="U140" s="7">
        <f>AVERAGE(P140:T140)</f>
        <v>11402</v>
      </c>
      <c r="V140" s="4">
        <f>(D140-U140)/D140</f>
        <v>0.3902673796791444</v>
      </c>
      <c r="W140" s="2" t="s">
        <v>41</v>
      </c>
      <c r="X140" s="6">
        <f>D140*(1-$V$138)</f>
        <v>12052.83223733177</v>
      </c>
      <c r="Y140" s="2">
        <f>((U140-X140)^2)/X140*5</f>
        <v>175.71911431667317</v>
      </c>
      <c r="Z140" s="2" t="str">
        <f>IF(Y140&gt;3.84,"Significant","Not significant")</f>
        <v>Significant</v>
      </c>
    </row>
    <row r="141" spans="1:26" ht="11.25">
      <c r="A141" s="1" t="s">
        <v>40</v>
      </c>
      <c r="D141" s="2">
        <f>SUMIF($W$105:$W$137,$A141,D$105:D$137)</f>
        <v>11726.000000000002</v>
      </c>
      <c r="F141" s="4"/>
      <c r="G141" s="2">
        <f t="shared" si="43"/>
        <v>9880</v>
      </c>
      <c r="H141" s="2">
        <f t="shared" si="43"/>
        <v>8856</v>
      </c>
      <c r="I141" s="2">
        <f t="shared" si="43"/>
        <v>8125</v>
      </c>
      <c r="J141" s="2">
        <f t="shared" si="43"/>
        <v>7413</v>
      </c>
      <c r="K141" s="2">
        <f t="shared" si="43"/>
        <v>7097</v>
      </c>
      <c r="L141" s="2">
        <f t="shared" si="43"/>
        <v>6996</v>
      </c>
      <c r="M141" s="2">
        <f t="shared" si="43"/>
        <v>6910</v>
      </c>
      <c r="N141" s="2">
        <f t="shared" si="43"/>
        <v>7209</v>
      </c>
      <c r="O141" s="2">
        <f t="shared" si="43"/>
        <v>7561</v>
      </c>
      <c r="P141" s="2">
        <f t="shared" si="43"/>
        <v>7309</v>
      </c>
      <c r="Q141" s="2">
        <f t="shared" si="43"/>
        <v>6990</v>
      </c>
      <c r="R141" s="2">
        <f t="shared" si="43"/>
        <v>7801</v>
      </c>
      <c r="S141" s="2">
        <f t="shared" si="43"/>
        <v>7619</v>
      </c>
      <c r="T141" s="2">
        <f t="shared" si="43"/>
        <v>7835</v>
      </c>
      <c r="U141" s="7">
        <f>AVERAGE(P141:T141)</f>
        <v>7510.8</v>
      </c>
      <c r="V141" s="4">
        <f>(D141-U141)/D141</f>
        <v>0.3594746716697937</v>
      </c>
      <c r="W141" s="2" t="s">
        <v>40</v>
      </c>
      <c r="X141" s="6">
        <f>D141*(1-$V$138)</f>
        <v>7557.834802938628</v>
      </c>
      <c r="Y141" s="2">
        <f>((U141-X141)^2)/X141*5</f>
        <v>1.4635624786449246</v>
      </c>
      <c r="Z141" s="2" t="str">
        <f>IF(Y141&gt;3.84,"Significant","Not significant")</f>
        <v>Not significant</v>
      </c>
    </row>
    <row r="142" spans="1:26" ht="11.25">
      <c r="A142" s="1" t="s">
        <v>42</v>
      </c>
      <c r="D142" s="2">
        <f>SUMIF($W$105:$W$137,$A142,D$105:D$137)</f>
        <v>15255.2</v>
      </c>
      <c r="F142" s="4"/>
      <c r="G142" s="2">
        <f t="shared" si="43"/>
        <v>13277</v>
      </c>
      <c r="H142" s="2">
        <f t="shared" si="43"/>
        <v>11381</v>
      </c>
      <c r="I142" s="2">
        <f t="shared" si="43"/>
        <v>10659</v>
      </c>
      <c r="J142" s="2">
        <f t="shared" si="43"/>
        <v>10039</v>
      </c>
      <c r="K142" s="2">
        <f t="shared" si="43"/>
        <v>9494</v>
      </c>
      <c r="L142" s="2">
        <f t="shared" si="43"/>
        <v>9884</v>
      </c>
      <c r="M142" s="2">
        <f t="shared" si="43"/>
        <v>9764</v>
      </c>
      <c r="N142" s="2">
        <f t="shared" si="43"/>
        <v>9913</v>
      </c>
      <c r="O142" s="2">
        <f t="shared" si="43"/>
        <v>9995</v>
      </c>
      <c r="P142" s="2">
        <f t="shared" si="43"/>
        <v>10077</v>
      </c>
      <c r="Q142" s="2">
        <f t="shared" si="43"/>
        <v>9569</v>
      </c>
      <c r="R142" s="2">
        <f t="shared" si="43"/>
        <v>11180</v>
      </c>
      <c r="S142" s="2">
        <f t="shared" si="43"/>
        <v>10919</v>
      </c>
      <c r="T142" s="2">
        <f t="shared" si="43"/>
        <v>10907</v>
      </c>
      <c r="U142" s="7">
        <f>AVERAGE(P142:T142)</f>
        <v>10530.4</v>
      </c>
      <c r="V142" s="4">
        <f>(D142-U142)/D142</f>
        <v>0.30971734228328707</v>
      </c>
      <c r="W142" s="2" t="s">
        <v>42</v>
      </c>
      <c r="X142" s="6">
        <f>D142*(1-$V$138)</f>
        <v>9832.532959729606</v>
      </c>
      <c r="Y142" s="2">
        <f>((U142-X142)^2)/X142*5</f>
        <v>247.65663531991476</v>
      </c>
      <c r="Z142" s="2" t="str">
        <f>IF(Y142&gt;3.84,"Significant","Not significant")</f>
        <v>Significant</v>
      </c>
    </row>
    <row r="143" spans="6:24" ht="11.25">
      <c r="F143" s="4"/>
      <c r="V143" s="4"/>
      <c r="X143" s="6"/>
    </row>
    <row r="144" spans="1:24" ht="11.25">
      <c r="A144" s="1" t="s">
        <v>69</v>
      </c>
      <c r="D144" s="2">
        <f>SUM(D145:D147)</f>
        <v>13866.6</v>
      </c>
      <c r="F144" s="4"/>
      <c r="G144" s="2">
        <f aca="true" t="shared" si="44" ref="G144:T144">SUM(G145:G147)</f>
        <v>11542</v>
      </c>
      <c r="H144" s="2">
        <f t="shared" si="44"/>
        <v>10024</v>
      </c>
      <c r="I144" s="2">
        <f t="shared" si="44"/>
        <v>9366</v>
      </c>
      <c r="J144" s="2">
        <f t="shared" si="44"/>
        <v>8864</v>
      </c>
      <c r="K144" s="2">
        <f t="shared" si="44"/>
        <v>8466</v>
      </c>
      <c r="L144" s="2">
        <f t="shared" si="44"/>
        <v>8803</v>
      </c>
      <c r="M144" s="2">
        <f t="shared" si="44"/>
        <v>8604</v>
      </c>
      <c r="N144" s="2">
        <f t="shared" si="44"/>
        <v>8878</v>
      </c>
      <c r="O144" s="2">
        <f t="shared" si="44"/>
        <v>9024</v>
      </c>
      <c r="P144" s="2">
        <f t="shared" si="44"/>
        <v>9101</v>
      </c>
      <c r="Q144" s="2">
        <f t="shared" si="44"/>
        <v>8776</v>
      </c>
      <c r="R144" s="2">
        <f t="shared" si="44"/>
        <v>9757</v>
      </c>
      <c r="S144" s="2">
        <f t="shared" si="44"/>
        <v>9597</v>
      </c>
      <c r="T144" s="2">
        <f t="shared" si="44"/>
        <v>9661</v>
      </c>
      <c r="U144" s="7">
        <f>AVERAGE(P144:T144)</f>
        <v>9378.4</v>
      </c>
      <c r="V144" s="4">
        <f>(D144-U144)/D144</f>
        <v>0.32366982533569877</v>
      </c>
      <c r="X144" s="6"/>
    </row>
    <row r="145" spans="1:26" ht="11.25">
      <c r="A145" s="1" t="s">
        <v>62</v>
      </c>
      <c r="D145" s="2">
        <f>SUMIF($C$105:$C$137,$A145,D$105:D$137)</f>
        <v>4444.2</v>
      </c>
      <c r="F145" s="4"/>
      <c r="G145" s="2">
        <f aca="true" t="shared" si="45" ref="G145:T147">SUMIF($C$105:$C$137,$A145,G$105:G$137)</f>
        <v>3585</v>
      </c>
      <c r="H145" s="2">
        <f t="shared" si="45"/>
        <v>3201</v>
      </c>
      <c r="I145" s="2">
        <f t="shared" si="45"/>
        <v>3002</v>
      </c>
      <c r="J145" s="2">
        <f t="shared" si="45"/>
        <v>3043</v>
      </c>
      <c r="K145" s="2">
        <f t="shared" si="45"/>
        <v>2873</v>
      </c>
      <c r="L145" s="2">
        <f t="shared" si="45"/>
        <v>2812</v>
      </c>
      <c r="M145" s="2">
        <f t="shared" si="45"/>
        <v>2678</v>
      </c>
      <c r="N145" s="2">
        <f t="shared" si="45"/>
        <v>2771</v>
      </c>
      <c r="O145" s="2">
        <f t="shared" si="45"/>
        <v>2849</v>
      </c>
      <c r="P145" s="2">
        <f t="shared" si="45"/>
        <v>2916</v>
      </c>
      <c r="Q145" s="2">
        <f t="shared" si="45"/>
        <v>2802</v>
      </c>
      <c r="R145" s="2">
        <f t="shared" si="45"/>
        <v>3005</v>
      </c>
      <c r="S145" s="2">
        <f t="shared" si="45"/>
        <v>2898</v>
      </c>
      <c r="T145" s="2">
        <f t="shared" si="45"/>
        <v>2952</v>
      </c>
      <c r="U145" s="7">
        <f>AVERAGE(P145:T145)</f>
        <v>2914.6</v>
      </c>
      <c r="V145" s="4">
        <f>(D145-U145)/D145</f>
        <v>0.34417892984114123</v>
      </c>
      <c r="W145" s="2" t="s">
        <v>41</v>
      </c>
      <c r="X145" s="6">
        <f>D145*(1-$V$144)</f>
        <v>3005.7465622430873</v>
      </c>
      <c r="Y145" s="2">
        <f>((U145-X145)^2)/X145*5</f>
        <v>13.81968778254752</v>
      </c>
      <c r="Z145" s="2" t="str">
        <f>IF(Y145&gt;3.84,"Significant","Not significant")</f>
        <v>Significant</v>
      </c>
    </row>
    <row r="146" spans="1:26" ht="11.25">
      <c r="A146" s="1" t="s">
        <v>63</v>
      </c>
      <c r="D146" s="2">
        <f>SUMIF($C$105:$C$137,$A146,D$105:D$137)</f>
        <v>2144.2</v>
      </c>
      <c r="F146" s="4"/>
      <c r="G146" s="2">
        <f t="shared" si="45"/>
        <v>1743</v>
      </c>
      <c r="H146" s="2">
        <f t="shared" si="45"/>
        <v>1415</v>
      </c>
      <c r="I146" s="2">
        <f t="shared" si="45"/>
        <v>1335</v>
      </c>
      <c r="J146" s="2">
        <f t="shared" si="45"/>
        <v>1232</v>
      </c>
      <c r="K146" s="2">
        <f t="shared" si="45"/>
        <v>1129</v>
      </c>
      <c r="L146" s="2">
        <f t="shared" si="45"/>
        <v>1187</v>
      </c>
      <c r="M146" s="2">
        <f t="shared" si="45"/>
        <v>1285</v>
      </c>
      <c r="N146" s="2">
        <f t="shared" si="45"/>
        <v>1293</v>
      </c>
      <c r="O146" s="2">
        <f t="shared" si="45"/>
        <v>1307</v>
      </c>
      <c r="P146" s="2">
        <f t="shared" si="45"/>
        <v>1236</v>
      </c>
      <c r="Q146" s="2">
        <f t="shared" si="45"/>
        <v>1347</v>
      </c>
      <c r="R146" s="2">
        <f t="shared" si="45"/>
        <v>1392</v>
      </c>
      <c r="S146" s="2">
        <f t="shared" si="45"/>
        <v>1400</v>
      </c>
      <c r="T146" s="2">
        <f t="shared" si="45"/>
        <v>1460</v>
      </c>
      <c r="U146" s="7">
        <f>AVERAGE(P146:T146)</f>
        <v>1367</v>
      </c>
      <c r="V146" s="4">
        <f>(D146-U146)/D146</f>
        <v>0.3624661878556104</v>
      </c>
      <c r="W146" s="2" t="s">
        <v>40</v>
      </c>
      <c r="X146" s="6">
        <f>D146*(1-$V$144)</f>
        <v>1450.1871605151946</v>
      </c>
      <c r="Y146" s="2">
        <f>((U146-X146)^2)/X146*5</f>
        <v>23.85934678983887</v>
      </c>
      <c r="Z146" s="2" t="str">
        <f>IF(Y146&gt;3.84,"Significant","Not significant")</f>
        <v>Significant</v>
      </c>
    </row>
    <row r="147" spans="1:26" ht="11.25">
      <c r="A147" s="1" t="s">
        <v>64</v>
      </c>
      <c r="D147" s="2">
        <f>SUMIF($C$105:$C$137,$A147,D$105:D$137)</f>
        <v>7278.200000000001</v>
      </c>
      <c r="F147" s="4"/>
      <c r="G147" s="2">
        <f t="shared" si="45"/>
        <v>6214</v>
      </c>
      <c r="H147" s="2">
        <f t="shared" si="45"/>
        <v>5408</v>
      </c>
      <c r="I147" s="2">
        <f t="shared" si="45"/>
        <v>5029</v>
      </c>
      <c r="J147" s="2">
        <f t="shared" si="45"/>
        <v>4589</v>
      </c>
      <c r="K147" s="2">
        <f t="shared" si="45"/>
        <v>4464</v>
      </c>
      <c r="L147" s="2">
        <f t="shared" si="45"/>
        <v>4804</v>
      </c>
      <c r="M147" s="2">
        <f t="shared" si="45"/>
        <v>4641</v>
      </c>
      <c r="N147" s="2">
        <f t="shared" si="45"/>
        <v>4814</v>
      </c>
      <c r="O147" s="2">
        <f t="shared" si="45"/>
        <v>4868</v>
      </c>
      <c r="P147" s="2">
        <f t="shared" si="45"/>
        <v>4949</v>
      </c>
      <c r="Q147" s="2">
        <f t="shared" si="45"/>
        <v>4627</v>
      </c>
      <c r="R147" s="2">
        <f t="shared" si="45"/>
        <v>5360</v>
      </c>
      <c r="S147" s="2">
        <f t="shared" si="45"/>
        <v>5299</v>
      </c>
      <c r="T147" s="2">
        <f t="shared" si="45"/>
        <v>5249</v>
      </c>
      <c r="U147" s="7">
        <f>AVERAGE(P147:T147)</f>
        <v>5096.8</v>
      </c>
      <c r="V147" s="4">
        <f>(D147-U147)/D147</f>
        <v>0.29971696298535355</v>
      </c>
      <c r="W147" s="2" t="s">
        <v>42</v>
      </c>
      <c r="X147" s="6">
        <f>D147*(1-$V$144)</f>
        <v>4922.466277241718</v>
      </c>
      <c r="Y147" s="2">
        <f>((U147-X147)^2)/X147*5</f>
        <v>30.87095490250046</v>
      </c>
      <c r="Z147" s="2" t="str">
        <f>IF(Y147&gt;3.84,"Significant","Not significant")</f>
        <v>Significant</v>
      </c>
    </row>
    <row r="148" spans="6:24" ht="11.25">
      <c r="F148" s="4"/>
      <c r="V148" s="4"/>
      <c r="X148" s="6"/>
    </row>
    <row r="149" spans="1:24" ht="11.25">
      <c r="A149" s="1" t="s">
        <v>70</v>
      </c>
      <c r="D149" s="2">
        <f>SUM(D150:D152)</f>
        <v>31814.6</v>
      </c>
      <c r="F149" s="4"/>
      <c r="G149" s="2">
        <f aca="true" t="shared" si="46" ref="G149:T149">SUM(G150:G152)</f>
        <v>26888</v>
      </c>
      <c r="H149" s="2">
        <f t="shared" si="46"/>
        <v>24531</v>
      </c>
      <c r="I149" s="2">
        <f t="shared" si="46"/>
        <v>22464</v>
      </c>
      <c r="J149" s="2">
        <f t="shared" si="46"/>
        <v>20946</v>
      </c>
      <c r="K149" s="2">
        <f t="shared" si="46"/>
        <v>19895</v>
      </c>
      <c r="L149" s="2">
        <f t="shared" si="46"/>
        <v>19350</v>
      </c>
      <c r="M149" s="2">
        <f t="shared" si="46"/>
        <v>19375</v>
      </c>
      <c r="N149" s="2">
        <f t="shared" si="46"/>
        <v>20011</v>
      </c>
      <c r="O149" s="2">
        <f t="shared" si="46"/>
        <v>20233</v>
      </c>
      <c r="P149" s="2">
        <f t="shared" si="46"/>
        <v>19679</v>
      </c>
      <c r="Q149" s="2">
        <f t="shared" si="46"/>
        <v>18423</v>
      </c>
      <c r="R149" s="2">
        <f t="shared" si="46"/>
        <v>21028</v>
      </c>
      <c r="S149" s="2">
        <f t="shared" si="46"/>
        <v>20585</v>
      </c>
      <c r="T149" s="2">
        <f t="shared" si="46"/>
        <v>20609</v>
      </c>
      <c r="U149" s="7">
        <f>AVERAGE(P149:T149)</f>
        <v>20064.8</v>
      </c>
      <c r="V149" s="4">
        <f>(D149-U149)/D149</f>
        <v>0.36932100356440123</v>
      </c>
      <c r="X149" s="6"/>
    </row>
    <row r="150" spans="1:26" ht="11.25">
      <c r="A150" s="1" t="s">
        <v>65</v>
      </c>
      <c r="D150" s="2">
        <f>SUMIF($C$105:$C$137,$A150,D$105:D$137)</f>
        <v>14255.8</v>
      </c>
      <c r="F150" s="4"/>
      <c r="G150" s="2">
        <f aca="true" t="shared" si="47" ref="G150:T152">SUMIF($C$105:$C$137,$A150,G$105:G$137)</f>
        <v>11688</v>
      </c>
      <c r="H150" s="2">
        <f t="shared" si="47"/>
        <v>11117</v>
      </c>
      <c r="I150" s="2">
        <f t="shared" si="47"/>
        <v>10044</v>
      </c>
      <c r="J150" s="2">
        <f t="shared" si="47"/>
        <v>9315</v>
      </c>
      <c r="K150" s="2">
        <f t="shared" si="47"/>
        <v>8897</v>
      </c>
      <c r="L150" s="2">
        <f t="shared" si="47"/>
        <v>8461</v>
      </c>
      <c r="M150" s="2">
        <f t="shared" si="47"/>
        <v>8627</v>
      </c>
      <c r="N150" s="2">
        <f t="shared" si="47"/>
        <v>8996</v>
      </c>
      <c r="O150" s="2">
        <f t="shared" si="47"/>
        <v>8852</v>
      </c>
      <c r="P150" s="2">
        <f t="shared" si="47"/>
        <v>8478</v>
      </c>
      <c r="Q150" s="2">
        <f t="shared" si="47"/>
        <v>7838</v>
      </c>
      <c r="R150" s="2">
        <f t="shared" si="47"/>
        <v>8799</v>
      </c>
      <c r="S150" s="2">
        <f t="shared" si="47"/>
        <v>8746</v>
      </c>
      <c r="T150" s="2">
        <f t="shared" si="47"/>
        <v>8576</v>
      </c>
      <c r="U150" s="7">
        <f>AVERAGE(P150:T150)</f>
        <v>8487.4</v>
      </c>
      <c r="V150" s="4">
        <f>(D150-U150)/D150</f>
        <v>0.40463530633145806</v>
      </c>
      <c r="W150" s="2" t="s">
        <v>41</v>
      </c>
      <c r="X150" s="6">
        <f>D150*(1-$V$149)</f>
        <v>8990.833637386608</v>
      </c>
      <c r="Y150" s="2">
        <f>((U150-X150)^2)/X150*5</f>
        <v>140.94656706715605</v>
      </c>
      <c r="Z150" s="2" t="str">
        <f>IF(Y150&gt;3.84,"Significant","Not significant")</f>
        <v>Significant</v>
      </c>
    </row>
    <row r="151" spans="1:26" ht="11.25">
      <c r="A151" s="1" t="s">
        <v>66</v>
      </c>
      <c r="D151" s="2">
        <f>SUMIF($C$105:$C$137,$A151,D$105:D$137)</f>
        <v>9581.800000000001</v>
      </c>
      <c r="F151" s="4"/>
      <c r="G151" s="2">
        <f t="shared" si="47"/>
        <v>8137</v>
      </c>
      <c r="H151" s="2">
        <f t="shared" si="47"/>
        <v>7441</v>
      </c>
      <c r="I151" s="2">
        <f t="shared" si="47"/>
        <v>6790</v>
      </c>
      <c r="J151" s="2">
        <f t="shared" si="47"/>
        <v>6181</v>
      </c>
      <c r="K151" s="2">
        <f t="shared" si="47"/>
        <v>5968</v>
      </c>
      <c r="L151" s="2">
        <f t="shared" si="47"/>
        <v>5809</v>
      </c>
      <c r="M151" s="2">
        <f t="shared" si="47"/>
        <v>5625</v>
      </c>
      <c r="N151" s="2">
        <f t="shared" si="47"/>
        <v>5916</v>
      </c>
      <c r="O151" s="2">
        <f t="shared" si="47"/>
        <v>6254</v>
      </c>
      <c r="P151" s="2">
        <f t="shared" si="47"/>
        <v>6073</v>
      </c>
      <c r="Q151" s="2">
        <f t="shared" si="47"/>
        <v>5643</v>
      </c>
      <c r="R151" s="2">
        <f t="shared" si="47"/>
        <v>6409</v>
      </c>
      <c r="S151" s="2">
        <f t="shared" si="47"/>
        <v>6219</v>
      </c>
      <c r="T151" s="2">
        <f t="shared" si="47"/>
        <v>6375</v>
      </c>
      <c r="U151" s="7">
        <f>AVERAGE(P151:T151)</f>
        <v>6143.8</v>
      </c>
      <c r="V151" s="4">
        <f>(D151-U151)/D151</f>
        <v>0.3588052349245445</v>
      </c>
      <c r="W151" s="2" t="s">
        <v>40</v>
      </c>
      <c r="X151" s="6">
        <f>D151*(1-$V$149)</f>
        <v>6043.040008046621</v>
      </c>
      <c r="Y151" s="2">
        <f>((U151-X151)^2)/X151*5</f>
        <v>8.400222375597735</v>
      </c>
      <c r="Z151" s="2" t="str">
        <f>IF(Y151&gt;3.84,"Significant","Not significant")</f>
        <v>Significant</v>
      </c>
    </row>
    <row r="152" spans="1:26" ht="11.25">
      <c r="A152" s="1" t="s">
        <v>67</v>
      </c>
      <c r="D152" s="2">
        <f>SUMIF($C$105:$C$137,$A152,D$105:D$137)</f>
        <v>7977</v>
      </c>
      <c r="F152" s="4"/>
      <c r="G152" s="2">
        <f t="shared" si="47"/>
        <v>7063</v>
      </c>
      <c r="H152" s="2">
        <f t="shared" si="47"/>
        <v>5973</v>
      </c>
      <c r="I152" s="2">
        <f t="shared" si="47"/>
        <v>5630</v>
      </c>
      <c r="J152" s="2">
        <f t="shared" si="47"/>
        <v>5450</v>
      </c>
      <c r="K152" s="2">
        <f t="shared" si="47"/>
        <v>5030</v>
      </c>
      <c r="L152" s="2">
        <f t="shared" si="47"/>
        <v>5080</v>
      </c>
      <c r="M152" s="2">
        <f t="shared" si="47"/>
        <v>5123</v>
      </c>
      <c r="N152" s="2">
        <f t="shared" si="47"/>
        <v>5099</v>
      </c>
      <c r="O152" s="2">
        <f t="shared" si="47"/>
        <v>5127</v>
      </c>
      <c r="P152" s="2">
        <f t="shared" si="47"/>
        <v>5128</v>
      </c>
      <c r="Q152" s="2">
        <f t="shared" si="47"/>
        <v>4942</v>
      </c>
      <c r="R152" s="2">
        <f t="shared" si="47"/>
        <v>5820</v>
      </c>
      <c r="S152" s="2">
        <f t="shared" si="47"/>
        <v>5620</v>
      </c>
      <c r="T152" s="2">
        <f t="shared" si="47"/>
        <v>5658</v>
      </c>
      <c r="U152" s="7">
        <f>AVERAGE(P152:T152)</f>
        <v>5433.6</v>
      </c>
      <c r="V152" s="4">
        <f>(D152-U152)/D152</f>
        <v>0.3188416698006769</v>
      </c>
      <c r="W152" s="2" t="s">
        <v>42</v>
      </c>
      <c r="X152" s="6">
        <f>D152*(1-$V$149)</f>
        <v>5030.926354566772</v>
      </c>
      <c r="Y152" s="2">
        <f>((U152-X152)^2)/X152*5</f>
        <v>161.14931257073465</v>
      </c>
      <c r="Z152" s="2" t="str">
        <f>IF(Y152&gt;3.84,"Significant","Not significant")</f>
        <v>Significant</v>
      </c>
    </row>
    <row r="154" spans="7:10" ht="11.25">
      <c r="G154" s="1" t="s">
        <v>50</v>
      </c>
      <c r="H154" s="2" t="s">
        <v>51</v>
      </c>
      <c r="I154" s="2" t="s">
        <v>52</v>
      </c>
      <c r="J154" s="2" t="s">
        <v>53</v>
      </c>
    </row>
    <row r="155" spans="7:10" ht="11.25">
      <c r="G155" s="1" t="s">
        <v>41</v>
      </c>
      <c r="H155" s="4">
        <f>V89</f>
        <v>0.473384030418251</v>
      </c>
      <c r="I155" s="4">
        <f>V38</f>
        <v>0.6528103044496487</v>
      </c>
      <c r="J155" s="4">
        <f>V140</f>
        <v>0.3902673796791444</v>
      </c>
    </row>
    <row r="156" spans="7:10" ht="11.25">
      <c r="G156" s="1" t="s">
        <v>40</v>
      </c>
      <c r="H156" s="4">
        <f>V90</f>
        <v>0.4892307692307692</v>
      </c>
      <c r="I156" s="4">
        <f>V39</f>
        <v>0.6574572968015592</v>
      </c>
      <c r="J156" s="4">
        <f>V141</f>
        <v>0.3594746716697937</v>
      </c>
    </row>
    <row r="157" spans="7:10" ht="11.25">
      <c r="G157" s="1" t="s">
        <v>42</v>
      </c>
      <c r="H157" s="4">
        <f>V91</f>
        <v>0.4924623115577889</v>
      </c>
      <c r="I157" s="4">
        <f>V40</f>
        <v>0.6039873130946987</v>
      </c>
      <c r="J157" s="4">
        <f>V142</f>
        <v>0.30971734228328707</v>
      </c>
    </row>
    <row r="159" spans="7:10" ht="11.25">
      <c r="G159" s="2" t="s">
        <v>52</v>
      </c>
      <c r="H159" s="2" t="s">
        <v>90</v>
      </c>
      <c r="I159" s="2" t="s">
        <v>91</v>
      </c>
      <c r="J159" s="2" t="s">
        <v>92</v>
      </c>
    </row>
    <row r="160" spans="7:10" ht="11.25">
      <c r="G160" s="1" t="s">
        <v>41</v>
      </c>
      <c r="H160" s="4">
        <f>V42</f>
        <v>0.5559006211180124</v>
      </c>
      <c r="I160" s="4">
        <f>V47</f>
        <v>0.6826886250478743</v>
      </c>
      <c r="J160" s="4">
        <f>V38</f>
        <v>0.6528103044496487</v>
      </c>
    </row>
    <row r="161" spans="7:10" ht="11.25">
      <c r="G161" s="1" t="s">
        <v>40</v>
      </c>
      <c r="H161" s="4">
        <f>V43</f>
        <v>0.6142034548944338</v>
      </c>
      <c r="I161" s="4">
        <f>V48</f>
        <v>0.6668994413407822</v>
      </c>
      <c r="J161" s="4">
        <f>V39</f>
        <v>0.6574572968015592</v>
      </c>
    </row>
    <row r="162" spans="7:10" ht="11.25">
      <c r="G162" s="1" t="s">
        <v>42</v>
      </c>
      <c r="H162" s="4">
        <f>V44</f>
        <v>0.5592744951383695</v>
      </c>
      <c r="I162" s="4">
        <f>V49</f>
        <v>0.6460348162475822</v>
      </c>
      <c r="J162" s="4">
        <f>V40</f>
        <v>0.6039873130946987</v>
      </c>
    </row>
  </sheetData>
  <printOptions/>
  <pageMargins left="0.75" right="0.75" top="1" bottom="1" header="0.5" footer="0.5"/>
  <pageSetup horizontalDpi="600" verticalDpi="600" orientation="landscape" paperSize="9" r:id="rId1"/>
  <rowBreaks count="2" manualBreakCount="2">
    <brk id="51" max="255" man="1"/>
    <brk id="10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J162"/>
  <sheetViews>
    <sheetView tabSelected="1" workbookViewId="0" topLeftCell="A1">
      <selection activeCell="AA48" sqref="AA48"/>
    </sheetView>
  </sheetViews>
  <sheetFormatPr defaultColWidth="9.140625" defaultRowHeight="12.75"/>
  <cols>
    <col min="1" max="1" width="16.7109375" style="1" customWidth="1"/>
    <col min="2" max="2" width="4.8515625" style="1" bestFit="1" customWidth="1"/>
    <col min="3" max="3" width="15.7109375" style="1" hidden="1" customWidth="1"/>
    <col min="4" max="4" width="6.7109375" style="2" customWidth="1"/>
    <col min="5" max="21" width="6.57421875" style="2" customWidth="1"/>
    <col min="22" max="22" width="7.7109375" style="2" customWidth="1"/>
    <col min="23" max="23" width="9.28125" style="2" bestFit="1" customWidth="1"/>
    <col min="24" max="24" width="7.7109375" style="2" customWidth="1"/>
    <col min="25" max="26" width="7.7109375" style="2" hidden="1" customWidth="1"/>
    <col min="27" max="29" width="10.7109375" style="2" customWidth="1"/>
    <col min="30" max="33" width="7.7109375" style="2" customWidth="1"/>
    <col min="34" max="34" width="22.140625" style="2" bestFit="1" customWidth="1"/>
    <col min="35" max="16384" width="7.7109375" style="2" customWidth="1"/>
  </cols>
  <sheetData>
    <row r="1" s="1" customFormat="1" ht="11.25">
      <c r="A1" s="8" t="s">
        <v>38</v>
      </c>
    </row>
    <row r="2" spans="1:34" ht="11.25">
      <c r="A2" s="1" t="s">
        <v>34</v>
      </c>
      <c r="D2" s="2" t="s">
        <v>36</v>
      </c>
      <c r="E2" s="2">
        <v>2001</v>
      </c>
      <c r="F2" s="2">
        <v>2002</v>
      </c>
      <c r="G2" s="2">
        <v>2003</v>
      </c>
      <c r="H2" s="2">
        <v>2004</v>
      </c>
      <c r="I2" s="2">
        <v>2005</v>
      </c>
      <c r="J2" s="2">
        <v>2006</v>
      </c>
      <c r="K2" s="2">
        <v>2007</v>
      </c>
      <c r="L2" s="2">
        <v>2008</v>
      </c>
      <c r="M2" s="2">
        <v>2009</v>
      </c>
      <c r="N2" s="2">
        <v>2010</v>
      </c>
      <c r="O2" s="2">
        <v>2011</v>
      </c>
      <c r="P2" s="2">
        <v>2012</v>
      </c>
      <c r="Q2" s="2">
        <v>2013</v>
      </c>
      <c r="R2" s="2">
        <v>2014</v>
      </c>
      <c r="S2" s="2">
        <v>2015</v>
      </c>
      <c r="T2" s="2">
        <v>2016</v>
      </c>
      <c r="U2" s="2">
        <v>2017</v>
      </c>
      <c r="V2" s="2" t="s">
        <v>96</v>
      </c>
      <c r="W2" s="2" t="s">
        <v>35</v>
      </c>
      <c r="X2" s="2" t="s">
        <v>43</v>
      </c>
      <c r="Y2" s="2" t="s">
        <v>45</v>
      </c>
      <c r="Z2" s="2" t="s">
        <v>44</v>
      </c>
      <c r="AA2" s="2" t="s">
        <v>47</v>
      </c>
      <c r="AB2" s="2" t="s">
        <v>60</v>
      </c>
      <c r="AC2" s="2" t="s">
        <v>59</v>
      </c>
      <c r="AD2" s="2" t="s">
        <v>58</v>
      </c>
      <c r="AE2" s="2" t="s">
        <v>59</v>
      </c>
      <c r="AH2" s="2" t="s">
        <v>81</v>
      </c>
    </row>
    <row r="3" spans="1:36" ht="11.25">
      <c r="A3" s="1" t="s">
        <v>25</v>
      </c>
      <c r="B3" s="1" t="s">
        <v>61</v>
      </c>
      <c r="C3" s="1" t="str">
        <f>B3&amp;" London - "&amp;X3</f>
        <v>Inner London - Low</v>
      </c>
      <c r="D3" s="7">
        <v>64.6</v>
      </c>
      <c r="E3" s="3"/>
      <c r="F3" s="3"/>
      <c r="G3" s="3">
        <v>36</v>
      </c>
      <c r="H3" s="3">
        <v>44</v>
      </c>
      <c r="I3" s="3">
        <v>43</v>
      </c>
      <c r="J3" s="3">
        <v>61</v>
      </c>
      <c r="K3" s="3">
        <v>48</v>
      </c>
      <c r="L3" s="3">
        <v>51</v>
      </c>
      <c r="M3" s="3">
        <v>46</v>
      </c>
      <c r="N3" s="3">
        <v>41</v>
      </c>
      <c r="O3" s="3">
        <v>49</v>
      </c>
      <c r="P3" s="3">
        <v>58</v>
      </c>
      <c r="Q3" s="3">
        <v>60</v>
      </c>
      <c r="R3" s="3">
        <v>55</v>
      </c>
      <c r="S3" s="3">
        <v>43</v>
      </c>
      <c r="T3" s="3">
        <v>51</v>
      </c>
      <c r="U3" s="3">
        <v>54</v>
      </c>
      <c r="V3" s="7">
        <f>AVERAGE(Q3:U3)</f>
        <v>52.6</v>
      </c>
      <c r="W3" s="4">
        <f>(D3-V3)/D3</f>
        <v>0.18575851393188844</v>
      </c>
      <c r="X3" s="2" t="s">
        <v>41</v>
      </c>
      <c r="Y3" s="6">
        <f>D3*(1-$W$36)</f>
        <v>25.05951169888098</v>
      </c>
      <c r="Z3" s="2">
        <f>((V3-Y3)^2)/Y3*5</f>
        <v>151.335449983637</v>
      </c>
      <c r="AA3" s="2" t="str">
        <f>IF(Z3&gt;3.84,"Significant","Not significant")</f>
        <v>Significant</v>
      </c>
      <c r="AB3" s="2">
        <v>130</v>
      </c>
      <c r="AC3" s="2">
        <f>D3/AB3</f>
        <v>0.49692307692307686</v>
      </c>
      <c r="AD3" s="2">
        <v>101</v>
      </c>
      <c r="AE3" s="2">
        <f>V3/AD3</f>
        <v>0.5207920792079208</v>
      </c>
      <c r="AF3" s="4">
        <f>(AC3-AE3)/AC3</f>
        <v>-0.04803359592925255</v>
      </c>
      <c r="AH3" s="10">
        <v>41840</v>
      </c>
      <c r="AJ3" s="3"/>
    </row>
    <row r="4" spans="1:36" ht="11.25">
      <c r="A4" s="1" t="s">
        <v>31</v>
      </c>
      <c r="B4" s="1" t="s">
        <v>61</v>
      </c>
      <c r="C4" s="1" t="str">
        <f>B4&amp;" London - "&amp;X4</f>
        <v>Inner London - High</v>
      </c>
      <c r="D4" s="7">
        <v>186.6</v>
      </c>
      <c r="E4" s="3"/>
      <c r="F4" s="3"/>
      <c r="G4" s="3">
        <v>133</v>
      </c>
      <c r="H4" s="3">
        <v>133</v>
      </c>
      <c r="I4" s="3">
        <v>111</v>
      </c>
      <c r="J4" s="3">
        <v>124</v>
      </c>
      <c r="K4" s="3">
        <v>151</v>
      </c>
      <c r="L4" s="3">
        <v>146</v>
      </c>
      <c r="M4" s="3">
        <v>105</v>
      </c>
      <c r="N4" s="3">
        <v>91</v>
      </c>
      <c r="O4" s="3">
        <v>103</v>
      </c>
      <c r="P4" s="3">
        <v>168</v>
      </c>
      <c r="Q4" s="3">
        <v>87</v>
      </c>
      <c r="R4" s="3">
        <v>88</v>
      </c>
      <c r="S4" s="3">
        <v>68</v>
      </c>
      <c r="T4" s="3">
        <v>121</v>
      </c>
      <c r="U4" s="3">
        <v>187</v>
      </c>
      <c r="V4" s="7">
        <f>AVERAGE(Q4:U4)</f>
        <v>110.2</v>
      </c>
      <c r="W4" s="4">
        <f>(D4-V4)/D4</f>
        <v>0.40943193997856375</v>
      </c>
      <c r="X4" s="2" t="s">
        <v>42</v>
      </c>
      <c r="Y4" s="6">
        <f>D4*(1-$W$36)</f>
        <v>72.3855245048172</v>
      </c>
      <c r="Z4" s="2">
        <f>((V4-Y4)^2)/Y4*5</f>
        <v>98.7721348127152</v>
      </c>
      <c r="AA4" s="2" t="str">
        <f>IF(Z4&gt;3.84,"Significant","Not significant")</f>
        <v>Significant</v>
      </c>
      <c r="AB4" s="2">
        <v>560</v>
      </c>
      <c r="AC4" s="2">
        <f>D4/AB4</f>
        <v>0.3332142857142857</v>
      </c>
      <c r="AD4" s="2">
        <v>562</v>
      </c>
      <c r="AE4" s="2">
        <f>V4/AD4</f>
        <v>0.19608540925266904</v>
      </c>
      <c r="AF4" s="4">
        <f>(AC4-AE4)/AC4</f>
        <v>0.4115336056725902</v>
      </c>
      <c r="AH4" s="2" t="s">
        <v>85</v>
      </c>
      <c r="AJ4" s="3"/>
    </row>
    <row r="5" spans="1:36" ht="11.25">
      <c r="A5" s="1" t="s">
        <v>10</v>
      </c>
      <c r="B5" s="1" t="s">
        <v>68</v>
      </c>
      <c r="C5" s="1" t="str">
        <f>B5&amp;" London - "&amp;X5</f>
        <v>Outer London - High</v>
      </c>
      <c r="D5" s="7">
        <v>160.6</v>
      </c>
      <c r="E5" s="3"/>
      <c r="F5" s="3"/>
      <c r="G5" s="3">
        <v>175</v>
      </c>
      <c r="H5" s="3">
        <v>131</v>
      </c>
      <c r="I5" s="3">
        <v>94</v>
      </c>
      <c r="J5" s="3">
        <v>117</v>
      </c>
      <c r="K5" s="3">
        <v>78</v>
      </c>
      <c r="L5" s="3">
        <v>80</v>
      </c>
      <c r="M5" s="3">
        <v>98</v>
      </c>
      <c r="N5" s="3">
        <v>79</v>
      </c>
      <c r="O5" s="3">
        <v>78</v>
      </c>
      <c r="P5" s="3">
        <v>107</v>
      </c>
      <c r="Q5" s="3">
        <v>106</v>
      </c>
      <c r="R5" s="3">
        <v>85</v>
      </c>
      <c r="S5" s="3">
        <v>62</v>
      </c>
      <c r="T5" s="3">
        <v>76</v>
      </c>
      <c r="U5" s="3">
        <v>138</v>
      </c>
      <c r="V5" s="7">
        <f>AVERAGE(Q5:U5)</f>
        <v>93.4</v>
      </c>
      <c r="W5" s="4">
        <f>(D5-V5)/D5</f>
        <v>0.4184308841843088</v>
      </c>
      <c r="X5" s="2" t="s">
        <v>42</v>
      </c>
      <c r="Y5" s="6">
        <f>D5*(1-$W$36)</f>
        <v>62.29965292322423</v>
      </c>
      <c r="Z5" s="2">
        <f>((V5-Y5)^2)/Y5*5</f>
        <v>77.62736571645878</v>
      </c>
      <c r="AA5" s="2" t="str">
        <f>IF(Z5&gt;3.84,"Significant","Not significant")</f>
        <v>Significant</v>
      </c>
      <c r="AB5" s="2">
        <v>390</v>
      </c>
      <c r="AC5" s="2">
        <f>D5/AB5</f>
        <v>0.4117948717948718</v>
      </c>
      <c r="AD5" s="2">
        <v>335</v>
      </c>
      <c r="AE5" s="2">
        <f>V5/AD5</f>
        <v>0.27880597014925373</v>
      </c>
      <c r="AF5" s="4">
        <f>(AC5-AE5)/AC5</f>
        <v>0.3229493875578521</v>
      </c>
      <c r="AJ5" s="3"/>
    </row>
    <row r="6" spans="1:36" ht="11.25">
      <c r="A6" s="1" t="s">
        <v>15</v>
      </c>
      <c r="B6" s="1" t="s">
        <v>61</v>
      </c>
      <c r="C6" s="1" t="str">
        <f>B6&amp;" London - "&amp;X6</f>
        <v>Inner London - High</v>
      </c>
      <c r="D6" s="7">
        <v>185.6</v>
      </c>
      <c r="E6" s="3"/>
      <c r="F6" s="3"/>
      <c r="G6" s="3">
        <v>152</v>
      </c>
      <c r="H6" s="3">
        <v>101</v>
      </c>
      <c r="I6" s="3">
        <v>90</v>
      </c>
      <c r="J6" s="3">
        <v>81</v>
      </c>
      <c r="K6" s="3">
        <v>112</v>
      </c>
      <c r="L6" s="3">
        <v>75</v>
      </c>
      <c r="M6" s="3">
        <v>77</v>
      </c>
      <c r="N6" s="3">
        <v>81</v>
      </c>
      <c r="O6" s="3">
        <v>100</v>
      </c>
      <c r="P6" s="3">
        <v>122</v>
      </c>
      <c r="Q6" s="3">
        <v>71</v>
      </c>
      <c r="R6" s="3">
        <v>93</v>
      </c>
      <c r="S6" s="3">
        <v>89</v>
      </c>
      <c r="T6" s="3">
        <v>81</v>
      </c>
      <c r="U6" s="3">
        <v>125</v>
      </c>
      <c r="V6" s="7">
        <f>AVERAGE(Q6:U6)</f>
        <v>91.8</v>
      </c>
      <c r="W6" s="4">
        <f>(D6-V6)/D6</f>
        <v>0.5053879310344828</v>
      </c>
      <c r="X6" s="2" t="s">
        <v>42</v>
      </c>
      <c r="Y6" s="6">
        <f>D6*(1-$W$36)</f>
        <v>71.99760636706361</v>
      </c>
      <c r="Z6" s="2">
        <f>((V6-Y6)^2)/Y6*5</f>
        <v>27.232488229855065</v>
      </c>
      <c r="AA6" s="2" t="str">
        <f>IF(Z6&gt;3.84,"Significant","Not significant")</f>
        <v>Significant</v>
      </c>
      <c r="AB6" s="2">
        <v>300</v>
      </c>
      <c r="AC6" s="2">
        <f>D6/AB6</f>
        <v>0.6186666666666667</v>
      </c>
      <c r="AD6" s="2">
        <v>254</v>
      </c>
      <c r="AE6" s="2">
        <f>V6/AD6</f>
        <v>0.36141732283464567</v>
      </c>
      <c r="AF6" s="4">
        <f>(AC6-AE6)/AC6</f>
        <v>0.41581251696986155</v>
      </c>
      <c r="AH6" s="9">
        <v>41275</v>
      </c>
      <c r="AJ6" s="3"/>
    </row>
    <row r="7" spans="1:36" ht="11.25">
      <c r="A7" s="1" t="s">
        <v>27</v>
      </c>
      <c r="B7" s="1" t="s">
        <v>68</v>
      </c>
      <c r="C7" s="1" t="str">
        <f>B7&amp;" London - "&amp;X7</f>
        <v>Outer London - Moderate</v>
      </c>
      <c r="D7" s="7">
        <v>149</v>
      </c>
      <c r="E7" s="3"/>
      <c r="F7" s="3"/>
      <c r="G7" s="3">
        <v>106</v>
      </c>
      <c r="H7" s="3">
        <v>113</v>
      </c>
      <c r="I7" s="3">
        <v>122</v>
      </c>
      <c r="J7" s="3">
        <v>133</v>
      </c>
      <c r="K7" s="3">
        <v>103</v>
      </c>
      <c r="L7" s="3">
        <v>94</v>
      </c>
      <c r="M7" s="3">
        <v>93</v>
      </c>
      <c r="N7" s="3">
        <v>74</v>
      </c>
      <c r="O7" s="3">
        <v>77</v>
      </c>
      <c r="P7" s="3">
        <v>80</v>
      </c>
      <c r="Q7" s="3">
        <v>53</v>
      </c>
      <c r="R7" s="3">
        <v>69</v>
      </c>
      <c r="S7" s="3">
        <v>62</v>
      </c>
      <c r="T7" s="3">
        <v>79</v>
      </c>
      <c r="U7" s="3">
        <v>97</v>
      </c>
      <c r="V7" s="7">
        <f>AVERAGE(Q7:U7)</f>
        <v>72</v>
      </c>
      <c r="W7" s="4">
        <f>(D7-V7)/D7</f>
        <v>0.5167785234899329</v>
      </c>
      <c r="X7" s="2" t="s">
        <v>40</v>
      </c>
      <c r="Y7" s="6">
        <f>D7*(1-$W$36)</f>
        <v>57.79980252528276</v>
      </c>
      <c r="Z7" s="2">
        <f>((V7-Y7)^2)/Y7*5</f>
        <v>17.443451319125376</v>
      </c>
      <c r="AA7" s="2" t="str">
        <f>IF(Z7&gt;3.84,"Significant","Not significant")</f>
        <v>Significant</v>
      </c>
      <c r="AB7" s="2">
        <v>370</v>
      </c>
      <c r="AC7" s="2">
        <f>D7/AB7</f>
        <v>0.4027027027027027</v>
      </c>
      <c r="AD7" s="2">
        <v>330</v>
      </c>
      <c r="AE7" s="2">
        <f>V7/AD7</f>
        <v>0.21818181818181817</v>
      </c>
      <c r="AF7" s="4">
        <f>(AC7-AE7)/AC7</f>
        <v>0.4582062233068945</v>
      </c>
      <c r="AH7" s="10">
        <v>42618</v>
      </c>
      <c r="AJ7" s="3"/>
    </row>
    <row r="8" spans="1:36" ht="11.25">
      <c r="A8" s="1" t="s">
        <v>9</v>
      </c>
      <c r="B8" s="1" t="s">
        <v>61</v>
      </c>
      <c r="C8" s="1" t="str">
        <f>B8&amp;" London - "&amp;X8</f>
        <v>Inner London - High</v>
      </c>
      <c r="D8" s="7">
        <v>208.6</v>
      </c>
      <c r="E8" s="3"/>
      <c r="F8" s="3"/>
      <c r="G8" s="3">
        <v>148</v>
      </c>
      <c r="H8" s="3">
        <v>149</v>
      </c>
      <c r="I8" s="3">
        <v>124</v>
      </c>
      <c r="J8" s="3">
        <v>117</v>
      </c>
      <c r="K8" s="3">
        <v>127</v>
      </c>
      <c r="L8" s="3">
        <v>162</v>
      </c>
      <c r="M8" s="3">
        <v>103</v>
      </c>
      <c r="N8" s="3">
        <v>103</v>
      </c>
      <c r="O8" s="3">
        <v>108</v>
      </c>
      <c r="P8" s="3">
        <v>147</v>
      </c>
      <c r="Q8" s="3">
        <v>83</v>
      </c>
      <c r="R8" s="3">
        <v>60</v>
      </c>
      <c r="S8" s="3">
        <v>82</v>
      </c>
      <c r="T8" s="3">
        <v>98</v>
      </c>
      <c r="U8" s="3">
        <v>152</v>
      </c>
      <c r="V8" s="7">
        <f>AVERAGE(Q8:U8)</f>
        <v>95</v>
      </c>
      <c r="W8" s="4">
        <f>(D8-V8)/D8</f>
        <v>0.5445829338446788</v>
      </c>
      <c r="X8" s="2" t="s">
        <v>42</v>
      </c>
      <c r="Y8" s="6">
        <f>D8*(1-$W$36)</f>
        <v>80.91972353539586</v>
      </c>
      <c r="Z8" s="2">
        <f>((V8-Y8)^2)/Y8*5</f>
        <v>12.250053303318877</v>
      </c>
      <c r="AA8" s="2" t="str">
        <f>IF(Z8&gt;3.84,"Significant","Not significant")</f>
        <v>Significant</v>
      </c>
      <c r="AB8" s="2">
        <v>336</v>
      </c>
      <c r="AC8" s="2">
        <f>D8/AB8</f>
        <v>0.6208333333333333</v>
      </c>
      <c r="AD8" s="2">
        <v>300</v>
      </c>
      <c r="AE8" s="2">
        <f>V8/AD8</f>
        <v>0.31666666666666665</v>
      </c>
      <c r="AF8" s="4">
        <f>(AC8-AE8)/AC8</f>
        <v>0.4899328859060403</v>
      </c>
      <c r="AH8" s="2" t="s">
        <v>95</v>
      </c>
      <c r="AJ8" s="3"/>
    </row>
    <row r="9" spans="1:36" ht="11.25">
      <c r="A9" s="1" t="s">
        <v>19</v>
      </c>
      <c r="B9" s="1" t="s">
        <v>68</v>
      </c>
      <c r="C9" s="1" t="str">
        <f>B9&amp;" London - "&amp;X9</f>
        <v>Outer London - High</v>
      </c>
      <c r="D9" s="7">
        <v>189.6</v>
      </c>
      <c r="E9" s="3"/>
      <c r="F9" s="3"/>
      <c r="G9" s="3">
        <v>122</v>
      </c>
      <c r="H9" s="3">
        <v>114</v>
      </c>
      <c r="I9" s="3">
        <v>80</v>
      </c>
      <c r="J9" s="3">
        <v>75</v>
      </c>
      <c r="K9" s="3">
        <v>105</v>
      </c>
      <c r="L9" s="3">
        <v>88</v>
      </c>
      <c r="M9" s="3">
        <v>93</v>
      </c>
      <c r="N9" s="3">
        <v>81</v>
      </c>
      <c r="O9" s="3">
        <v>74</v>
      </c>
      <c r="P9" s="3">
        <v>77</v>
      </c>
      <c r="Q9" s="3">
        <v>57</v>
      </c>
      <c r="R9" s="3">
        <v>64</v>
      </c>
      <c r="S9" s="3">
        <v>72</v>
      </c>
      <c r="T9" s="3">
        <v>84</v>
      </c>
      <c r="U9" s="3">
        <v>149</v>
      </c>
      <c r="V9" s="7">
        <f>AVERAGE(Q9:U9)</f>
        <v>85.2</v>
      </c>
      <c r="W9" s="4">
        <f>(D9-V9)/D9</f>
        <v>0.550632911392405</v>
      </c>
      <c r="X9" s="2" t="s">
        <v>42</v>
      </c>
      <c r="Y9" s="6">
        <f>D9*(1-$W$36)</f>
        <v>73.54927891807792</v>
      </c>
      <c r="Z9" s="2">
        <f>((V9-Y9)^2)/Y9*5</f>
        <v>9.22777923356227</v>
      </c>
      <c r="AA9" s="2" t="str">
        <f>IF(Z9&gt;3.84,"Significant","Not significant")</f>
        <v>Significant</v>
      </c>
      <c r="AB9" s="2">
        <v>543</v>
      </c>
      <c r="AC9" s="2">
        <f>D9/AB9</f>
        <v>0.349171270718232</v>
      </c>
      <c r="AD9" s="2">
        <v>562</v>
      </c>
      <c r="AE9" s="2">
        <f>V9/AD9</f>
        <v>0.1516014234875445</v>
      </c>
      <c r="AF9" s="4">
        <f>(AC9-AE9)/AC9</f>
        <v>0.5658250371638361</v>
      </c>
      <c r="AJ9" s="3"/>
    </row>
    <row r="10" spans="1:36" ht="11.25">
      <c r="A10" s="1" t="s">
        <v>71</v>
      </c>
      <c r="B10" s="1" t="s">
        <v>61</v>
      </c>
      <c r="C10" s="1" t="str">
        <f>B10&amp;" London - "&amp;X10</f>
        <v>Inner London - Low</v>
      </c>
      <c r="D10" s="7">
        <v>408.6</v>
      </c>
      <c r="E10" s="3"/>
      <c r="F10" s="3"/>
      <c r="G10" s="3">
        <v>330</v>
      </c>
      <c r="H10" s="3">
        <v>281</v>
      </c>
      <c r="I10" s="3">
        <v>263</v>
      </c>
      <c r="J10" s="3">
        <v>293</v>
      </c>
      <c r="K10" s="3">
        <v>286</v>
      </c>
      <c r="L10" s="3">
        <v>272</v>
      </c>
      <c r="M10" s="3">
        <v>261</v>
      </c>
      <c r="N10" s="3">
        <v>186</v>
      </c>
      <c r="O10" s="3">
        <v>160</v>
      </c>
      <c r="P10" s="3">
        <v>193</v>
      </c>
      <c r="Q10" s="3">
        <v>177</v>
      </c>
      <c r="R10" s="3">
        <v>138</v>
      </c>
      <c r="S10" s="3">
        <v>135</v>
      </c>
      <c r="T10" s="3">
        <v>172</v>
      </c>
      <c r="U10" s="3">
        <v>270</v>
      </c>
      <c r="V10" s="7">
        <f>AVERAGE(Q10:U10)</f>
        <v>178.4</v>
      </c>
      <c r="W10" s="4">
        <f>(D10-V10)/D10</f>
        <v>0.5633871757219775</v>
      </c>
      <c r="X10" s="2" t="s">
        <v>41</v>
      </c>
      <c r="Y10" s="6">
        <f>D10*(1-$W$36)</f>
        <v>158.50335108611097</v>
      </c>
      <c r="Z10" s="2">
        <f>((V10-Y10)^2)/Y10*5</f>
        <v>12.48795799236736</v>
      </c>
      <c r="AA10" s="2" t="str">
        <f>IF(Z10&gt;3.84,"Significant","Not significant")</f>
        <v>Significant</v>
      </c>
      <c r="AB10" s="2">
        <v>664</v>
      </c>
      <c r="AC10" s="2">
        <f>D10/AB10</f>
        <v>0.6153614457831326</v>
      </c>
      <c r="AD10" s="2">
        <v>526</v>
      </c>
      <c r="AE10" s="2">
        <f>V10/AD10</f>
        <v>0.3391634980988593</v>
      </c>
      <c r="AF10" s="4">
        <f>(AC10-AE10)/AC10</f>
        <v>0.44883856402926436</v>
      </c>
      <c r="AJ10" s="3"/>
    </row>
    <row r="11" spans="1:36" ht="11.25">
      <c r="A11" s="1" t="s">
        <v>28</v>
      </c>
      <c r="B11" s="1" t="s">
        <v>61</v>
      </c>
      <c r="C11" s="1" t="str">
        <f>B11&amp;" London - "&amp;X11</f>
        <v>Inner London - Low</v>
      </c>
      <c r="D11" s="7">
        <v>170.8</v>
      </c>
      <c r="E11" s="3"/>
      <c r="F11" s="3"/>
      <c r="G11" s="3">
        <v>116</v>
      </c>
      <c r="H11" s="3">
        <v>105</v>
      </c>
      <c r="I11" s="3">
        <v>113</v>
      </c>
      <c r="J11" s="3">
        <v>114</v>
      </c>
      <c r="K11" s="3">
        <v>120</v>
      </c>
      <c r="L11" s="3">
        <v>113</v>
      </c>
      <c r="M11" s="3">
        <v>94</v>
      </c>
      <c r="N11" s="3">
        <v>80</v>
      </c>
      <c r="O11" s="3">
        <v>82</v>
      </c>
      <c r="P11" s="3">
        <v>94</v>
      </c>
      <c r="Q11" s="3">
        <v>64</v>
      </c>
      <c r="R11" s="3">
        <v>69</v>
      </c>
      <c r="S11" s="3">
        <v>52</v>
      </c>
      <c r="T11" s="3">
        <v>69</v>
      </c>
      <c r="U11" s="3">
        <v>116</v>
      </c>
      <c r="V11" s="7">
        <f>AVERAGE(Q11:U11)</f>
        <v>74</v>
      </c>
      <c r="W11" s="4">
        <f>(D11-V11)/D11</f>
        <v>0.566744730679157</v>
      </c>
      <c r="X11" s="2" t="s">
        <v>41</v>
      </c>
      <c r="Y11" s="6">
        <f>D11*(1-$W$36)</f>
        <v>66.25641792831071</v>
      </c>
      <c r="Z11" s="2">
        <f>((V11-Y11)^2)/Y11*5</f>
        <v>4.52507584743471</v>
      </c>
      <c r="AA11" s="2" t="str">
        <f>IF(Z11&gt;3.84,"Significant","Not significant")</f>
        <v>Significant</v>
      </c>
      <c r="AB11" s="2">
        <v>365</v>
      </c>
      <c r="AC11" s="2">
        <f>D11/AB11</f>
        <v>0.46794520547945206</v>
      </c>
      <c r="AD11" s="2">
        <v>323</v>
      </c>
      <c r="AE11" s="2">
        <f>V11/AD11</f>
        <v>0.22910216718266255</v>
      </c>
      <c r="AF11" s="4">
        <f>(AC11-AE11)/AC11</f>
        <v>0.510408132191617</v>
      </c>
      <c r="AJ11" s="3"/>
    </row>
    <row r="12" spans="1:36" ht="11.25">
      <c r="A12" s="1" t="s">
        <v>16</v>
      </c>
      <c r="B12" s="1" t="s">
        <v>61</v>
      </c>
      <c r="C12" s="1" t="str">
        <f>B12&amp;" London - "&amp;X12</f>
        <v>Inner London - Moderate</v>
      </c>
      <c r="D12" s="7">
        <v>312.6</v>
      </c>
      <c r="E12" s="3"/>
      <c r="F12" s="3"/>
      <c r="G12" s="3">
        <v>209</v>
      </c>
      <c r="H12" s="3">
        <v>167</v>
      </c>
      <c r="I12" s="3">
        <v>162</v>
      </c>
      <c r="J12" s="3">
        <v>195</v>
      </c>
      <c r="K12" s="3">
        <v>185</v>
      </c>
      <c r="L12" s="3">
        <v>164</v>
      </c>
      <c r="M12" s="3">
        <v>173</v>
      </c>
      <c r="N12" s="3">
        <v>156</v>
      </c>
      <c r="O12" s="3">
        <v>169</v>
      </c>
      <c r="P12" s="3">
        <v>151</v>
      </c>
      <c r="Q12" s="3">
        <v>133</v>
      </c>
      <c r="R12" s="3">
        <v>98</v>
      </c>
      <c r="S12" s="3">
        <v>99</v>
      </c>
      <c r="T12" s="3">
        <v>122</v>
      </c>
      <c r="U12" s="3">
        <v>207</v>
      </c>
      <c r="V12" s="7">
        <f>AVERAGE(Q12:U12)</f>
        <v>131.8</v>
      </c>
      <c r="W12" s="4">
        <f>(D12-V12)/D12</f>
        <v>0.5783749200255918</v>
      </c>
      <c r="X12" s="2" t="s">
        <v>40</v>
      </c>
      <c r="Y12" s="6">
        <f>D12*(1-$W$36)</f>
        <v>121.26320986176772</v>
      </c>
      <c r="Z12" s="2">
        <f>((V12-Y12)^2)/Y12*5</f>
        <v>4.577808328829059</v>
      </c>
      <c r="AA12" s="2" t="str">
        <f>IF(Z12&gt;3.84,"Significant","Not significant")</f>
        <v>Significant</v>
      </c>
      <c r="AB12" s="2">
        <v>579</v>
      </c>
      <c r="AC12" s="2">
        <f>D12/AB12</f>
        <v>0.5398963730569949</v>
      </c>
      <c r="AD12" s="2">
        <v>464</v>
      </c>
      <c r="AE12" s="2">
        <f>V12/AD12</f>
        <v>0.28405172413793106</v>
      </c>
      <c r="AF12" s="4">
        <f>(AC12-AE12)/AC12</f>
        <v>0.47387732477331396</v>
      </c>
      <c r="AH12" s="2" t="s">
        <v>82</v>
      </c>
      <c r="AJ12" s="3"/>
    </row>
    <row r="13" spans="1:36" ht="11.25">
      <c r="A13" s="1" t="s">
        <v>11</v>
      </c>
      <c r="B13" s="1" t="s">
        <v>68</v>
      </c>
      <c r="C13" s="1" t="str">
        <f>B13&amp;" London - "&amp;X13</f>
        <v>Outer London - Low</v>
      </c>
      <c r="D13" s="7">
        <v>121.8</v>
      </c>
      <c r="E13" s="3"/>
      <c r="F13" s="3"/>
      <c r="G13" s="3">
        <v>70</v>
      </c>
      <c r="H13" s="3">
        <v>83</v>
      </c>
      <c r="I13" s="3">
        <v>76</v>
      </c>
      <c r="J13" s="3">
        <v>58</v>
      </c>
      <c r="K13" s="3">
        <v>55</v>
      </c>
      <c r="L13" s="3">
        <v>52</v>
      </c>
      <c r="M13" s="3">
        <v>49</v>
      </c>
      <c r="N13" s="3">
        <v>39</v>
      </c>
      <c r="O13" s="3">
        <v>37</v>
      </c>
      <c r="P13" s="3">
        <v>46</v>
      </c>
      <c r="Q13" s="3">
        <v>38</v>
      </c>
      <c r="R13" s="3">
        <v>51</v>
      </c>
      <c r="S13" s="3">
        <v>46</v>
      </c>
      <c r="T13" s="3">
        <v>44</v>
      </c>
      <c r="U13" s="3">
        <v>69</v>
      </c>
      <c r="V13" s="7">
        <f>AVERAGE(Q13:U13)</f>
        <v>49.6</v>
      </c>
      <c r="W13" s="4">
        <f>(D13-V13)/D13</f>
        <v>0.5927750410509031</v>
      </c>
      <c r="X13" s="2" t="s">
        <v>41</v>
      </c>
      <c r="Y13" s="6">
        <f>D13*(1-$W$36)</f>
        <v>47.2484291783855</v>
      </c>
      <c r="Z13" s="2">
        <f>((V13-Y13)^2)/Y13*5</f>
        <v>0.5851925053625306</v>
      </c>
      <c r="AA13" s="2" t="str">
        <f>IF(Z13&gt;3.84,"Significant","Not significant")</f>
        <v>Not significant</v>
      </c>
      <c r="AB13" s="2">
        <v>377</v>
      </c>
      <c r="AC13" s="2">
        <f>D13/AB13</f>
        <v>0.3230769230769231</v>
      </c>
      <c r="AD13" s="2">
        <v>354</v>
      </c>
      <c r="AE13" s="2">
        <f>V13/AD13</f>
        <v>0.1401129943502825</v>
      </c>
      <c r="AF13" s="4">
        <f>(AC13-AE13)/AC13</f>
        <v>0.5663169222491257</v>
      </c>
      <c r="AJ13" s="3"/>
    </row>
    <row r="14" spans="1:36" ht="11.25">
      <c r="A14" s="1" t="s">
        <v>0</v>
      </c>
      <c r="B14" s="1" t="s">
        <v>68</v>
      </c>
      <c r="C14" s="1" t="str">
        <f>B14&amp;" London - "&amp;X14</f>
        <v>Outer London - Low</v>
      </c>
      <c r="D14" s="7">
        <v>268.8</v>
      </c>
      <c r="E14" s="3"/>
      <c r="F14" s="3"/>
      <c r="G14" s="3">
        <v>197</v>
      </c>
      <c r="H14" s="3">
        <v>172</v>
      </c>
      <c r="I14" s="3">
        <v>146</v>
      </c>
      <c r="J14" s="3">
        <v>147</v>
      </c>
      <c r="K14" s="3">
        <v>158</v>
      </c>
      <c r="L14" s="3">
        <v>136</v>
      </c>
      <c r="M14" s="3">
        <v>137</v>
      </c>
      <c r="N14" s="3">
        <v>132</v>
      </c>
      <c r="O14" s="3">
        <v>141</v>
      </c>
      <c r="P14" s="3">
        <v>112</v>
      </c>
      <c r="Q14" s="3">
        <v>131</v>
      </c>
      <c r="R14" s="3">
        <v>98</v>
      </c>
      <c r="S14" s="3">
        <v>92</v>
      </c>
      <c r="T14" s="3">
        <v>74</v>
      </c>
      <c r="U14" s="3">
        <v>148</v>
      </c>
      <c r="V14" s="7">
        <f>AVERAGE(Q14:U14)</f>
        <v>108.6</v>
      </c>
      <c r="W14" s="4">
        <f>(D14-V14)/D14</f>
        <v>0.5959821428571429</v>
      </c>
      <c r="X14" s="2" t="s">
        <v>41</v>
      </c>
      <c r="Y14" s="6">
        <f>D14*(1-$W$36)</f>
        <v>104.2723954281611</v>
      </c>
      <c r="Z14" s="2">
        <f>((V14-Y14)^2)/Y14*5</f>
        <v>0.8980402365026564</v>
      </c>
      <c r="AA14" s="2" t="str">
        <f>IF(Z14&gt;3.84,"Significant","Not significant")</f>
        <v>Not significant</v>
      </c>
      <c r="AB14" s="2">
        <v>998</v>
      </c>
      <c r="AC14" s="2">
        <f>D14/AB14</f>
        <v>0.26933867735470945</v>
      </c>
      <c r="AD14" s="2">
        <v>986</v>
      </c>
      <c r="AE14" s="2">
        <f>V14/AD14</f>
        <v>0.1101419878296146</v>
      </c>
      <c r="AF14" s="4">
        <f>(AC14-AE14)/AC14</f>
        <v>0.5910650898290352</v>
      </c>
      <c r="AJ14" s="3"/>
    </row>
    <row r="15" spans="1:36" ht="11.25">
      <c r="A15" s="1" t="s">
        <v>21</v>
      </c>
      <c r="B15" s="1" t="s">
        <v>61</v>
      </c>
      <c r="C15" s="1" t="str">
        <f>B15&amp;" London - "&amp;X15</f>
        <v>Inner London - High</v>
      </c>
      <c r="D15" s="7">
        <v>239.2</v>
      </c>
      <c r="E15" s="3"/>
      <c r="F15" s="3"/>
      <c r="G15" s="3">
        <v>195</v>
      </c>
      <c r="H15" s="3">
        <v>126</v>
      </c>
      <c r="I15" s="3">
        <v>132</v>
      </c>
      <c r="J15" s="3">
        <v>138</v>
      </c>
      <c r="K15" s="3">
        <v>139</v>
      </c>
      <c r="L15" s="3">
        <v>165</v>
      </c>
      <c r="M15" s="3">
        <v>127</v>
      </c>
      <c r="N15" s="3">
        <v>165</v>
      </c>
      <c r="O15" s="3">
        <v>126</v>
      </c>
      <c r="P15" s="3">
        <v>117</v>
      </c>
      <c r="Q15" s="3">
        <v>87</v>
      </c>
      <c r="R15" s="3">
        <v>69</v>
      </c>
      <c r="S15" s="3">
        <v>89</v>
      </c>
      <c r="T15" s="3">
        <v>81</v>
      </c>
      <c r="U15" s="3">
        <v>151</v>
      </c>
      <c r="V15" s="7">
        <f>AVERAGE(Q15:U15)</f>
        <v>95.4</v>
      </c>
      <c r="W15" s="4">
        <f>(D15-V15)/D15</f>
        <v>0.6011705685618729</v>
      </c>
      <c r="X15" s="2" t="s">
        <v>42</v>
      </c>
      <c r="Y15" s="6">
        <f>D15*(1-$W$36)</f>
        <v>92.79001855065526</v>
      </c>
      <c r="Z15" s="2">
        <f>((V15-Y15)^2)/Y15*5</f>
        <v>0.36706551374407426</v>
      </c>
      <c r="AA15" s="2" t="str">
        <f>IF(Z15&gt;3.84,"Significant","Not significant")</f>
        <v>Not significant</v>
      </c>
      <c r="AB15" s="2">
        <v>537</v>
      </c>
      <c r="AC15" s="2">
        <f>D15/AB15</f>
        <v>0.44543761638733703</v>
      </c>
      <c r="AD15" s="2">
        <v>466</v>
      </c>
      <c r="AE15" s="2">
        <f>V15/AD15</f>
        <v>0.20472103004291847</v>
      </c>
      <c r="AF15" s="4">
        <f>(AC15-AE15)/AC15</f>
        <v>0.5404047109822441</v>
      </c>
      <c r="AH15" s="10">
        <v>42079</v>
      </c>
      <c r="AJ15" s="3"/>
    </row>
    <row r="16" spans="1:36" ht="11.25">
      <c r="A16" s="1" t="s">
        <v>2</v>
      </c>
      <c r="B16" s="1" t="s">
        <v>68</v>
      </c>
      <c r="C16" s="1" t="str">
        <f>B16&amp;" London - "&amp;X16</f>
        <v>Outer London - Moderate</v>
      </c>
      <c r="D16" s="7">
        <v>244</v>
      </c>
      <c r="E16" s="3"/>
      <c r="F16" s="3"/>
      <c r="G16" s="3">
        <v>189</v>
      </c>
      <c r="H16" s="3">
        <v>155</v>
      </c>
      <c r="I16" s="3">
        <v>124</v>
      </c>
      <c r="J16" s="3">
        <v>107</v>
      </c>
      <c r="K16" s="3">
        <v>98</v>
      </c>
      <c r="L16" s="3">
        <v>97</v>
      </c>
      <c r="M16" s="3">
        <v>101</v>
      </c>
      <c r="N16" s="3">
        <v>84</v>
      </c>
      <c r="O16" s="3">
        <v>72</v>
      </c>
      <c r="P16" s="3">
        <v>86</v>
      </c>
      <c r="Q16" s="3">
        <v>84</v>
      </c>
      <c r="R16" s="3">
        <v>85</v>
      </c>
      <c r="S16" s="3">
        <v>81</v>
      </c>
      <c r="T16" s="3">
        <v>98</v>
      </c>
      <c r="U16" s="3">
        <v>132</v>
      </c>
      <c r="V16" s="7">
        <f>AVERAGE(Q16:U16)</f>
        <v>96</v>
      </c>
      <c r="W16" s="4">
        <f>(D16-V16)/D16</f>
        <v>0.6065573770491803</v>
      </c>
      <c r="X16" s="2" t="s">
        <v>40</v>
      </c>
      <c r="Y16" s="6">
        <f>D16*(1-$W$36)</f>
        <v>94.65202561187243</v>
      </c>
      <c r="Z16" s="2">
        <f>((V16-Y16)^2)/Y16*5</f>
        <v>0.09598500081227931</v>
      </c>
      <c r="AA16" s="2" t="str">
        <f>IF(Z16&gt;3.84,"Significant","Not significant")</f>
        <v>Not significant</v>
      </c>
      <c r="AB16" s="2">
        <v>582</v>
      </c>
      <c r="AC16" s="2">
        <f>D16/AB16</f>
        <v>0.41924398625429554</v>
      </c>
      <c r="AD16" s="2">
        <v>543</v>
      </c>
      <c r="AE16" s="2">
        <f>V16/AD16</f>
        <v>0.17679558011049723</v>
      </c>
      <c r="AF16" s="4">
        <f>(AC16-AE16)/AC16</f>
        <v>0.5782990671134861</v>
      </c>
      <c r="AJ16" s="3"/>
    </row>
    <row r="17" spans="1:36" ht="11.25">
      <c r="A17" s="1" t="s">
        <v>23</v>
      </c>
      <c r="B17" s="1" t="s">
        <v>68</v>
      </c>
      <c r="C17" s="1" t="str">
        <f>B17&amp;" London - "&amp;X17</f>
        <v>Outer London - Moderate</v>
      </c>
      <c r="D17" s="7">
        <v>254.8</v>
      </c>
      <c r="E17" s="3"/>
      <c r="F17" s="3"/>
      <c r="G17" s="3">
        <v>138</v>
      </c>
      <c r="H17" s="3">
        <v>150</v>
      </c>
      <c r="I17" s="3">
        <v>121</v>
      </c>
      <c r="J17" s="3">
        <v>134</v>
      </c>
      <c r="K17" s="3">
        <v>166</v>
      </c>
      <c r="L17" s="3">
        <v>116</v>
      </c>
      <c r="M17" s="3">
        <v>120</v>
      </c>
      <c r="N17" s="3">
        <v>102</v>
      </c>
      <c r="O17" s="3">
        <v>112</v>
      </c>
      <c r="P17" s="3">
        <v>109</v>
      </c>
      <c r="Q17" s="3">
        <v>99</v>
      </c>
      <c r="R17" s="3">
        <v>81</v>
      </c>
      <c r="S17" s="3">
        <v>74</v>
      </c>
      <c r="T17" s="3">
        <v>98</v>
      </c>
      <c r="U17" s="3">
        <v>147</v>
      </c>
      <c r="V17" s="7">
        <f>AVERAGE(Q17:U17)</f>
        <v>99.8</v>
      </c>
      <c r="W17" s="4">
        <f>(D17-V17)/D17</f>
        <v>0.608320251177394</v>
      </c>
      <c r="X17" s="2" t="s">
        <v>40</v>
      </c>
      <c r="Y17" s="6">
        <f>D17*(1-$W$36)</f>
        <v>98.84154149961105</v>
      </c>
      <c r="Z17" s="2">
        <f>((V17-Y17)^2)/Y17*5</f>
        <v>0.046470476028109914</v>
      </c>
      <c r="AA17" s="2" t="str">
        <f>IF(Z17&gt;3.84,"Significant","Not significant")</f>
        <v>Not significant</v>
      </c>
      <c r="AB17" s="2">
        <v>625</v>
      </c>
      <c r="AC17" s="2">
        <f>D17/AB17</f>
        <v>0.40768000000000004</v>
      </c>
      <c r="AD17" s="2">
        <v>494</v>
      </c>
      <c r="AE17" s="2">
        <f>V17/AD17</f>
        <v>0.2020242914979757</v>
      </c>
      <c r="AF17" s="4">
        <f>(AC17-AE17)/AC17</f>
        <v>0.5044537590807111</v>
      </c>
      <c r="AJ17" s="3"/>
    </row>
    <row r="18" spans="1:36" ht="11.25">
      <c r="A18" s="1" t="s">
        <v>30</v>
      </c>
      <c r="B18" s="1" t="s">
        <v>68</v>
      </c>
      <c r="C18" s="1" t="str">
        <f>B18&amp;" London - "&amp;X18</f>
        <v>Outer London - Low</v>
      </c>
      <c r="D18" s="7">
        <v>135.4</v>
      </c>
      <c r="E18" s="3"/>
      <c r="F18" s="3"/>
      <c r="G18" s="3">
        <v>122</v>
      </c>
      <c r="H18" s="3">
        <v>80</v>
      </c>
      <c r="I18" s="3">
        <v>72</v>
      </c>
      <c r="J18" s="3">
        <v>103</v>
      </c>
      <c r="K18" s="3">
        <v>76</v>
      </c>
      <c r="L18" s="3">
        <v>64</v>
      </c>
      <c r="M18" s="3">
        <v>56</v>
      </c>
      <c r="N18" s="3">
        <v>72</v>
      </c>
      <c r="O18" s="3">
        <v>69</v>
      </c>
      <c r="P18" s="3">
        <v>52</v>
      </c>
      <c r="Q18" s="3">
        <v>48</v>
      </c>
      <c r="R18" s="3">
        <v>54</v>
      </c>
      <c r="S18" s="3">
        <v>38</v>
      </c>
      <c r="T18" s="3">
        <v>48</v>
      </c>
      <c r="U18" s="3">
        <v>77</v>
      </c>
      <c r="V18" s="7">
        <f>AVERAGE(Q18:U18)</f>
        <v>53</v>
      </c>
      <c r="W18" s="4">
        <f>(D18-V18)/D18</f>
        <v>0.6085672082717873</v>
      </c>
      <c r="X18" s="2" t="s">
        <v>41</v>
      </c>
      <c r="Y18" s="6">
        <f>D18*(1-$W$36)</f>
        <v>52.52411585183413</v>
      </c>
      <c r="Z18" s="2">
        <f>((V18-Y18)^2)/Y18*5</f>
        <v>0.02155826126749028</v>
      </c>
      <c r="AA18" s="2" t="str">
        <f>IF(Z18&gt;3.84,"Significant","Not significant")</f>
        <v>Not significant</v>
      </c>
      <c r="AB18" s="2">
        <v>556</v>
      </c>
      <c r="AC18" s="2">
        <f>D18/AB18</f>
        <v>0.24352517985611513</v>
      </c>
      <c r="AD18" s="2">
        <v>476</v>
      </c>
      <c r="AE18" s="2">
        <f>V18/AD18</f>
        <v>0.11134453781512606</v>
      </c>
      <c r="AF18" s="4">
        <f>(AC18-AE18)/AC18</f>
        <v>0.5427801844519196</v>
      </c>
      <c r="AJ18" s="3"/>
    </row>
    <row r="19" spans="1:36" ht="11.25">
      <c r="A19" s="1" t="s">
        <v>4</v>
      </c>
      <c r="B19" s="1" t="s">
        <v>61</v>
      </c>
      <c r="C19" s="1" t="str">
        <f>B19&amp;" London - "&amp;X19</f>
        <v>Inner London - High</v>
      </c>
      <c r="D19" s="7">
        <v>249.6</v>
      </c>
      <c r="E19" s="3"/>
      <c r="F19" s="3"/>
      <c r="G19" s="3">
        <v>187</v>
      </c>
      <c r="H19" s="3">
        <v>148</v>
      </c>
      <c r="I19" s="3">
        <v>131</v>
      </c>
      <c r="J19" s="3">
        <v>123</v>
      </c>
      <c r="K19" s="3">
        <v>105</v>
      </c>
      <c r="L19" s="3">
        <v>123</v>
      </c>
      <c r="M19" s="3">
        <v>141</v>
      </c>
      <c r="N19" s="3">
        <v>112</v>
      </c>
      <c r="O19" s="3">
        <v>100</v>
      </c>
      <c r="P19" s="3">
        <v>114</v>
      </c>
      <c r="Q19" s="3">
        <v>105</v>
      </c>
      <c r="R19" s="3">
        <v>70</v>
      </c>
      <c r="S19" s="3">
        <v>76</v>
      </c>
      <c r="T19" s="3">
        <v>91</v>
      </c>
      <c r="U19" s="3">
        <v>144</v>
      </c>
      <c r="V19" s="7">
        <f>AVERAGE(Q19:U19)</f>
        <v>97.2</v>
      </c>
      <c r="W19" s="4">
        <f>(D19-V19)/D19</f>
        <v>0.610576923076923</v>
      </c>
      <c r="X19" s="2" t="s">
        <v>42</v>
      </c>
      <c r="Y19" s="6">
        <f>D19*(1-$W$36)</f>
        <v>96.82436718329245</v>
      </c>
      <c r="Z19" s="2">
        <f>((V19-Y19)^2)/Y19*5</f>
        <v>0.007286389629613611</v>
      </c>
      <c r="AA19" s="2" t="str">
        <f>IF(Z19&gt;3.84,"Significant","Not significant")</f>
        <v>Not significant</v>
      </c>
      <c r="AB19" s="2">
        <v>387</v>
      </c>
      <c r="AC19" s="2">
        <f>D19/AB19</f>
        <v>0.6449612403100775</v>
      </c>
      <c r="AD19" s="2">
        <v>289</v>
      </c>
      <c r="AE19" s="2">
        <f>V19/AD19</f>
        <v>0.33633217993079584</v>
      </c>
      <c r="AF19" s="4">
        <f>(AC19-AE19)/AC19</f>
        <v>0.47852342294383815</v>
      </c>
      <c r="AH19" s="9">
        <v>41609</v>
      </c>
      <c r="AJ19" s="3"/>
    </row>
    <row r="20" spans="1:36" ht="11.25">
      <c r="A20" s="1" t="s">
        <v>32</v>
      </c>
      <c r="B20" s="1" t="s">
        <v>68</v>
      </c>
      <c r="C20" s="1" t="str">
        <f>B20&amp;" London - "&amp;X20</f>
        <v>Outer London - High</v>
      </c>
      <c r="D20" s="7">
        <v>169.6</v>
      </c>
      <c r="E20" s="3"/>
      <c r="F20" s="3"/>
      <c r="G20" s="3">
        <v>121</v>
      </c>
      <c r="H20" s="3">
        <v>105</v>
      </c>
      <c r="I20" s="3">
        <v>93</v>
      </c>
      <c r="J20" s="3">
        <v>100</v>
      </c>
      <c r="K20" s="3">
        <v>92</v>
      </c>
      <c r="L20" s="3">
        <v>104</v>
      </c>
      <c r="M20" s="3">
        <v>61</v>
      </c>
      <c r="N20" s="3">
        <v>67</v>
      </c>
      <c r="O20" s="3">
        <v>68</v>
      </c>
      <c r="P20" s="3">
        <v>69</v>
      </c>
      <c r="Q20" s="3">
        <v>54</v>
      </c>
      <c r="R20" s="3">
        <v>61</v>
      </c>
      <c r="S20" s="3">
        <v>48</v>
      </c>
      <c r="T20" s="3">
        <v>60</v>
      </c>
      <c r="U20" s="3">
        <v>92</v>
      </c>
      <c r="V20" s="7">
        <f>AVERAGE(Q20:U20)</f>
        <v>63</v>
      </c>
      <c r="W20" s="4">
        <f>(D20-V20)/D20</f>
        <v>0.6285377358490566</v>
      </c>
      <c r="X20" s="2" t="s">
        <v>42</v>
      </c>
      <c r="Y20" s="6">
        <f>D20*(1-$W$36)</f>
        <v>65.79091616300641</v>
      </c>
      <c r="Z20" s="2">
        <f>((V20-Y20)^2)/Y20*5</f>
        <v>0.59196721091644</v>
      </c>
      <c r="AA20" s="2" t="str">
        <f>IF(Z20&gt;3.84,"Significant","Not significant")</f>
        <v>Not significant</v>
      </c>
      <c r="AB20" s="2">
        <v>446</v>
      </c>
      <c r="AC20" s="2">
        <f>D20/AB20</f>
        <v>0.38026905829596414</v>
      </c>
      <c r="AD20" s="2">
        <v>404</v>
      </c>
      <c r="AE20" s="2">
        <f>V20/AD20</f>
        <v>0.15594059405940594</v>
      </c>
      <c r="AF20" s="4">
        <f>(AC20-AE20)/AC20</f>
        <v>0.5899203717541566</v>
      </c>
      <c r="AJ20" s="3"/>
    </row>
    <row r="21" spans="1:36" ht="11.25">
      <c r="A21" s="1" t="s">
        <v>17</v>
      </c>
      <c r="B21" s="1" t="s">
        <v>68</v>
      </c>
      <c r="C21" s="1" t="str">
        <f>B21&amp;" London - "&amp;X21</f>
        <v>Outer London - High</v>
      </c>
      <c r="D21" s="7">
        <v>206.4</v>
      </c>
      <c r="E21" s="3"/>
      <c r="F21" s="3"/>
      <c r="G21" s="3">
        <v>176</v>
      </c>
      <c r="H21" s="3">
        <v>147</v>
      </c>
      <c r="I21" s="3">
        <v>145</v>
      </c>
      <c r="J21" s="3">
        <v>132</v>
      </c>
      <c r="K21" s="3">
        <v>124</v>
      </c>
      <c r="L21" s="3">
        <v>113</v>
      </c>
      <c r="M21" s="3">
        <v>112</v>
      </c>
      <c r="N21" s="3">
        <v>108</v>
      </c>
      <c r="O21" s="3">
        <v>102</v>
      </c>
      <c r="P21" s="3">
        <v>102</v>
      </c>
      <c r="Q21" s="3">
        <v>64</v>
      </c>
      <c r="R21" s="3">
        <v>63</v>
      </c>
      <c r="S21" s="3">
        <v>53</v>
      </c>
      <c r="T21" s="3">
        <v>67</v>
      </c>
      <c r="U21" s="3">
        <v>120</v>
      </c>
      <c r="V21" s="7">
        <f>AVERAGE(Q21:U21)</f>
        <v>73.4</v>
      </c>
      <c r="W21" s="4">
        <f>(D21-V21)/D21</f>
        <v>0.6443798449612403</v>
      </c>
      <c r="X21" s="2" t="s">
        <v>42</v>
      </c>
      <c r="Y21" s="6">
        <f>D21*(1-$W$36)</f>
        <v>80.06630363233799</v>
      </c>
      <c r="Z21" s="2">
        <f>((V21-Y21)^2)/Y21*5</f>
        <v>2.7751752049518807</v>
      </c>
      <c r="AA21" s="2" t="str">
        <f>IF(Z21&gt;3.84,"Significant","Not significant")</f>
        <v>Not significant</v>
      </c>
      <c r="AB21" s="2">
        <v>540</v>
      </c>
      <c r="AC21" s="2">
        <f>D21/AB21</f>
        <v>0.38222222222222224</v>
      </c>
      <c r="AD21" s="2">
        <v>480</v>
      </c>
      <c r="AE21" s="2">
        <f>V21/AD21</f>
        <v>0.15291666666666667</v>
      </c>
      <c r="AF21" s="4">
        <f>(AC21-AE21)/AC21</f>
        <v>0.5999273255813954</v>
      </c>
      <c r="AH21" s="9">
        <v>42614</v>
      </c>
      <c r="AJ21" s="3"/>
    </row>
    <row r="22" spans="1:36" ht="11.25">
      <c r="A22" s="1" t="s">
        <v>18</v>
      </c>
      <c r="B22" s="1" t="s">
        <v>68</v>
      </c>
      <c r="C22" s="1" t="str">
        <f>B22&amp;" London - "&amp;X22</f>
        <v>Outer London - Moderate</v>
      </c>
      <c r="D22" s="7">
        <v>130.2</v>
      </c>
      <c r="E22" s="3"/>
      <c r="F22" s="3"/>
      <c r="G22" s="3">
        <v>97</v>
      </c>
      <c r="H22" s="3">
        <v>79</v>
      </c>
      <c r="I22" s="3">
        <v>71</v>
      </c>
      <c r="J22" s="3">
        <v>74</v>
      </c>
      <c r="K22" s="3">
        <v>62</v>
      </c>
      <c r="L22" s="3">
        <v>64</v>
      </c>
      <c r="M22" s="3">
        <v>55</v>
      </c>
      <c r="N22" s="3">
        <v>39</v>
      </c>
      <c r="O22" s="3">
        <v>46</v>
      </c>
      <c r="P22" s="3">
        <v>65</v>
      </c>
      <c r="Q22" s="3">
        <v>32</v>
      </c>
      <c r="R22" s="3">
        <v>50</v>
      </c>
      <c r="S22" s="3">
        <v>36</v>
      </c>
      <c r="T22" s="3">
        <v>44</v>
      </c>
      <c r="U22" s="3">
        <v>60</v>
      </c>
      <c r="V22" s="7">
        <f>AVERAGE(Q22:U22)</f>
        <v>44.4</v>
      </c>
      <c r="W22" s="4">
        <f>(D22-V22)/D22</f>
        <v>0.6589861751152073</v>
      </c>
      <c r="X22" s="2" t="s">
        <v>40</v>
      </c>
      <c r="Y22" s="6">
        <f>D22*(1-$W$36)</f>
        <v>50.50694153551553</v>
      </c>
      <c r="Z22" s="2">
        <f>((V22-Y22)^2)/Y22*5</f>
        <v>3.69204051803254</v>
      </c>
      <c r="AA22" s="2" t="str">
        <f>IF(Z22&gt;3.84,"Significant","Not significant")</f>
        <v>Not significant</v>
      </c>
      <c r="AB22" s="2">
        <v>417</v>
      </c>
      <c r="AC22" s="2">
        <f>D22/AB22</f>
        <v>0.3122302158273381</v>
      </c>
      <c r="AD22" s="2">
        <v>363</v>
      </c>
      <c r="AE22" s="2">
        <f>V22/AD22</f>
        <v>0.12231404958677686</v>
      </c>
      <c r="AF22" s="4">
        <f>(AC22-AE22)/AC22</f>
        <v>0.6082568457935027</v>
      </c>
      <c r="AJ22" s="3"/>
    </row>
    <row r="23" spans="1:36" ht="11.25">
      <c r="A23" s="1" t="s">
        <v>14</v>
      </c>
      <c r="B23" s="1" t="s">
        <v>68</v>
      </c>
      <c r="C23" s="1" t="str">
        <f>B23&amp;" London - "&amp;X23</f>
        <v>Outer London - Low</v>
      </c>
      <c r="D23" s="7">
        <v>226.4</v>
      </c>
      <c r="E23" s="3"/>
      <c r="F23" s="3"/>
      <c r="G23" s="3">
        <v>122</v>
      </c>
      <c r="H23" s="3">
        <v>134</v>
      </c>
      <c r="I23" s="3">
        <v>120</v>
      </c>
      <c r="J23" s="3">
        <v>146</v>
      </c>
      <c r="K23" s="3">
        <v>103</v>
      </c>
      <c r="L23" s="3">
        <v>102</v>
      </c>
      <c r="M23" s="3">
        <v>101</v>
      </c>
      <c r="N23" s="3">
        <v>97</v>
      </c>
      <c r="O23" s="3">
        <v>73</v>
      </c>
      <c r="P23" s="3">
        <v>73</v>
      </c>
      <c r="Q23" s="3">
        <v>64</v>
      </c>
      <c r="R23" s="3">
        <v>62</v>
      </c>
      <c r="S23" s="3">
        <v>67</v>
      </c>
      <c r="T23" s="3">
        <v>78</v>
      </c>
      <c r="U23" s="3">
        <v>114</v>
      </c>
      <c r="V23" s="7">
        <f>AVERAGE(Q23:U23)</f>
        <v>77</v>
      </c>
      <c r="W23" s="4">
        <f>(D23-V23)/D23</f>
        <v>0.6598939929328622</v>
      </c>
      <c r="X23" s="2" t="s">
        <v>41</v>
      </c>
      <c r="Y23" s="6">
        <f>D23*(1-$W$36)</f>
        <v>87.82466638740951</v>
      </c>
      <c r="Z23" s="2">
        <f>((V23-Y23)^2)/Y23*5</f>
        <v>6.670870907829097</v>
      </c>
      <c r="AA23" s="2" t="str">
        <f>IF(Z23&gt;3.84,"Significant","Not significant")</f>
        <v>Significant</v>
      </c>
      <c r="AB23" s="2">
        <v>1026</v>
      </c>
      <c r="AC23" s="2">
        <f>D23/AB23</f>
        <v>0.2206627680311891</v>
      </c>
      <c r="AD23" s="2">
        <v>932</v>
      </c>
      <c r="AE23" s="2">
        <f>V23/AD23</f>
        <v>0.08261802575107297</v>
      </c>
      <c r="AF23" s="4">
        <f>(AC23-AE23)/AC23</f>
        <v>0.6255914557393955</v>
      </c>
      <c r="AH23" s="2" t="s">
        <v>86</v>
      </c>
      <c r="AJ23" s="3"/>
    </row>
    <row r="24" spans="1:36" ht="11.25">
      <c r="A24" s="1" t="s">
        <v>7</v>
      </c>
      <c r="B24" s="1" t="s">
        <v>68</v>
      </c>
      <c r="C24" s="1" t="str">
        <f>B24&amp;" London - "&amp;X24</f>
        <v>Outer London - Low</v>
      </c>
      <c r="D24" s="7">
        <v>235.6</v>
      </c>
      <c r="E24" s="3"/>
      <c r="F24" s="3"/>
      <c r="G24" s="3">
        <v>188</v>
      </c>
      <c r="H24" s="3">
        <v>173</v>
      </c>
      <c r="I24" s="3">
        <v>126</v>
      </c>
      <c r="J24" s="3">
        <v>135</v>
      </c>
      <c r="K24" s="3">
        <v>98</v>
      </c>
      <c r="L24" s="3">
        <v>85</v>
      </c>
      <c r="M24" s="3">
        <v>97</v>
      </c>
      <c r="N24" s="3">
        <v>98</v>
      </c>
      <c r="O24" s="3">
        <v>98</v>
      </c>
      <c r="P24" s="3">
        <v>86</v>
      </c>
      <c r="Q24" s="3">
        <v>72</v>
      </c>
      <c r="R24" s="3">
        <v>52</v>
      </c>
      <c r="S24" s="3">
        <v>70</v>
      </c>
      <c r="T24" s="3">
        <v>73</v>
      </c>
      <c r="U24" s="3">
        <v>130</v>
      </c>
      <c r="V24" s="7">
        <f>AVERAGE(Q24:U24)</f>
        <v>79.4</v>
      </c>
      <c r="W24" s="4">
        <f>(D24-V24)/D24</f>
        <v>0.6629881154499151</v>
      </c>
      <c r="X24" s="2" t="s">
        <v>41</v>
      </c>
      <c r="Y24" s="6">
        <f>D24*(1-$W$36)</f>
        <v>91.39351325474239</v>
      </c>
      <c r="Z24" s="2">
        <f>((V24-Y24)^2)/Y24*5</f>
        <v>7.869506000428163</v>
      </c>
      <c r="AA24" s="2" t="str">
        <f>IF(Z24&gt;3.84,"Significant","Not significant")</f>
        <v>Significant</v>
      </c>
      <c r="AB24" s="2">
        <v>942</v>
      </c>
      <c r="AC24" s="2">
        <f>D24/AB24</f>
        <v>0.25010615711252654</v>
      </c>
      <c r="AD24" s="2">
        <v>919</v>
      </c>
      <c r="AE24" s="2">
        <f>V24/AD24</f>
        <v>0.08639825897714908</v>
      </c>
      <c r="AF24" s="4">
        <f>(AC24-AE24)/AC24</f>
        <v>0.6545536504394124</v>
      </c>
      <c r="AJ24" s="3"/>
    </row>
    <row r="25" spans="1:36" ht="11.25">
      <c r="A25" s="1" t="s">
        <v>6</v>
      </c>
      <c r="B25" s="1" t="s">
        <v>68</v>
      </c>
      <c r="C25" s="1" t="str">
        <f>B25&amp;" London - "&amp;X25</f>
        <v>Outer London - High</v>
      </c>
      <c r="D25" s="7">
        <v>287.2</v>
      </c>
      <c r="E25" s="3"/>
      <c r="F25" s="3"/>
      <c r="G25" s="3">
        <v>180</v>
      </c>
      <c r="H25" s="3">
        <v>147</v>
      </c>
      <c r="I25" s="3">
        <v>127</v>
      </c>
      <c r="J25" s="3">
        <v>147</v>
      </c>
      <c r="K25" s="3">
        <v>137</v>
      </c>
      <c r="L25" s="3">
        <v>113</v>
      </c>
      <c r="M25" s="3">
        <v>126</v>
      </c>
      <c r="N25" s="3">
        <v>85</v>
      </c>
      <c r="O25" s="3">
        <v>66</v>
      </c>
      <c r="P25" s="3">
        <v>88</v>
      </c>
      <c r="Q25" s="3">
        <v>81</v>
      </c>
      <c r="R25" s="3">
        <v>81</v>
      </c>
      <c r="S25" s="3">
        <v>63</v>
      </c>
      <c r="T25" s="3">
        <v>92</v>
      </c>
      <c r="U25" s="3">
        <v>162</v>
      </c>
      <c r="V25" s="7">
        <f>AVERAGE(Q25:U25)</f>
        <v>95.8</v>
      </c>
      <c r="W25" s="4">
        <f>(D25-V25)/D25</f>
        <v>0.6664345403899721</v>
      </c>
      <c r="X25" s="2" t="s">
        <v>42</v>
      </c>
      <c r="Y25" s="6">
        <f>D25*(1-$W$36)</f>
        <v>111.41008916282689</v>
      </c>
      <c r="Z25" s="2">
        <f>((V25-Y25)^2)/Y25*5</f>
        <v>10.935943302014262</v>
      </c>
      <c r="AA25" s="2" t="str">
        <f>IF(Z25&gt;3.84,"Significant","Not significant")</f>
        <v>Significant</v>
      </c>
      <c r="AB25" s="2">
        <v>799</v>
      </c>
      <c r="AC25" s="2">
        <f>D25/AB25</f>
        <v>0.3594493116395494</v>
      </c>
      <c r="AD25" s="2">
        <v>755</v>
      </c>
      <c r="AE25" s="2">
        <f>V25/AD25</f>
        <v>0.12688741721854305</v>
      </c>
      <c r="AF25" s="4">
        <f>(AC25-AE25)/AC25</f>
        <v>0.6469949639358777</v>
      </c>
      <c r="AJ25" s="3"/>
    </row>
    <row r="26" spans="1:36" ht="11.25">
      <c r="A26" s="1" t="s">
        <v>5</v>
      </c>
      <c r="B26" s="1" t="s">
        <v>68</v>
      </c>
      <c r="C26" s="1" t="str">
        <f>B26&amp;" London - "&amp;X26</f>
        <v>Outer London - Low</v>
      </c>
      <c r="D26" s="7">
        <v>246.8</v>
      </c>
      <c r="E26" s="3"/>
      <c r="F26" s="3"/>
      <c r="G26" s="3">
        <v>214</v>
      </c>
      <c r="H26" s="3">
        <v>156</v>
      </c>
      <c r="I26" s="3">
        <v>158</v>
      </c>
      <c r="J26" s="3">
        <v>149</v>
      </c>
      <c r="K26" s="3">
        <v>158</v>
      </c>
      <c r="L26" s="3">
        <v>132</v>
      </c>
      <c r="M26" s="3">
        <v>107</v>
      </c>
      <c r="N26" s="3">
        <v>87</v>
      </c>
      <c r="O26" s="3">
        <v>109</v>
      </c>
      <c r="P26" s="3">
        <v>107</v>
      </c>
      <c r="Q26" s="3">
        <v>71</v>
      </c>
      <c r="R26" s="3">
        <v>71</v>
      </c>
      <c r="S26" s="3">
        <v>65</v>
      </c>
      <c r="T26" s="3">
        <v>76</v>
      </c>
      <c r="U26" s="3">
        <v>126</v>
      </c>
      <c r="V26" s="7">
        <f>AVERAGE(Q26:U26)</f>
        <v>81.8</v>
      </c>
      <c r="W26" s="4">
        <f>(D26-V26)/D26</f>
        <v>0.6685575364667747</v>
      </c>
      <c r="X26" s="2" t="s">
        <v>41</v>
      </c>
      <c r="Y26" s="6">
        <f>D26*(1-$W$36)</f>
        <v>95.73819639758244</v>
      </c>
      <c r="Z26" s="2">
        <f>((V26-Y26)^2)/Y26*5</f>
        <v>10.146071585200971</v>
      </c>
      <c r="AA26" s="2" t="str">
        <f>IF(Z26&gt;3.84,"Significant","Not significant")</f>
        <v>Significant</v>
      </c>
      <c r="AB26" s="2">
        <v>832</v>
      </c>
      <c r="AC26" s="2">
        <f>D26/AB26</f>
        <v>0.2966346153846154</v>
      </c>
      <c r="AD26" s="2">
        <v>716</v>
      </c>
      <c r="AE26" s="2">
        <f>V26/AD26</f>
        <v>0.11424581005586591</v>
      </c>
      <c r="AF26" s="4">
        <f>(AC26-AE26)/AC26</f>
        <v>0.6148601541066432</v>
      </c>
      <c r="AH26" s="2" t="s">
        <v>94</v>
      </c>
      <c r="AJ26" s="3"/>
    </row>
    <row r="27" spans="1:36" ht="11.25">
      <c r="A27" s="1" t="s">
        <v>24</v>
      </c>
      <c r="B27" s="1" t="s">
        <v>68</v>
      </c>
      <c r="C27" s="1" t="str">
        <f>B27&amp;" London - "&amp;X27</f>
        <v>Outer London - Moderate</v>
      </c>
      <c r="D27" s="7">
        <v>150.4</v>
      </c>
      <c r="E27" s="3"/>
      <c r="F27" s="3"/>
      <c r="G27" s="3">
        <v>99</v>
      </c>
      <c r="H27" s="3">
        <v>90</v>
      </c>
      <c r="I27" s="3">
        <v>52</v>
      </c>
      <c r="J27" s="3">
        <v>67</v>
      </c>
      <c r="K27" s="3">
        <v>60</v>
      </c>
      <c r="L27" s="3">
        <v>63</v>
      </c>
      <c r="M27" s="3">
        <v>45</v>
      </c>
      <c r="N27" s="3">
        <v>48</v>
      </c>
      <c r="O27" s="3">
        <v>49</v>
      </c>
      <c r="P27" s="3">
        <v>47</v>
      </c>
      <c r="Q27" s="3">
        <v>45</v>
      </c>
      <c r="R27" s="3">
        <v>40</v>
      </c>
      <c r="S27" s="3">
        <v>30</v>
      </c>
      <c r="T27" s="3">
        <v>43</v>
      </c>
      <c r="U27" s="3">
        <v>91</v>
      </c>
      <c r="V27" s="7">
        <f>AVERAGE(Q27:U27)</f>
        <v>49.8</v>
      </c>
      <c r="W27" s="4">
        <f>(D27-V27)/D27</f>
        <v>0.6688829787234043</v>
      </c>
      <c r="X27" s="2" t="s">
        <v>40</v>
      </c>
      <c r="Y27" s="6">
        <f>D27*(1-$W$36)</f>
        <v>58.34288791813776</v>
      </c>
      <c r="Z27" s="2">
        <f>((V27-Y27)^2)/Y27*5</f>
        <v>6.254484187024253</v>
      </c>
      <c r="AA27" s="2" t="str">
        <f>IF(Z27&gt;3.84,"Significant","Not significant")</f>
        <v>Significant</v>
      </c>
      <c r="AB27" s="2">
        <v>342</v>
      </c>
      <c r="AC27" s="2">
        <f>D27/AB27</f>
        <v>0.439766081871345</v>
      </c>
      <c r="AD27" s="2">
        <v>363</v>
      </c>
      <c r="AE27" s="2">
        <f>V27/AD27</f>
        <v>0.1371900826446281</v>
      </c>
      <c r="AF27" s="4">
        <f>(AC27-AE27)/AC27</f>
        <v>0.6880385088799016</v>
      </c>
      <c r="AJ27" s="3"/>
    </row>
    <row r="28" spans="1:36" ht="11.25">
      <c r="A28" s="1" t="s">
        <v>3</v>
      </c>
      <c r="B28" s="1" t="s">
        <v>68</v>
      </c>
      <c r="C28" s="1" t="str">
        <f>B28&amp;" London - "&amp;X28</f>
        <v>Outer London - Low</v>
      </c>
      <c r="D28" s="7">
        <v>241.2</v>
      </c>
      <c r="E28" s="3"/>
      <c r="F28" s="3"/>
      <c r="G28" s="3">
        <v>160</v>
      </c>
      <c r="H28" s="3">
        <v>158</v>
      </c>
      <c r="I28" s="3">
        <v>134</v>
      </c>
      <c r="J28" s="3">
        <v>163</v>
      </c>
      <c r="K28" s="3">
        <v>143</v>
      </c>
      <c r="L28" s="3">
        <v>140</v>
      </c>
      <c r="M28" s="3">
        <v>127</v>
      </c>
      <c r="N28" s="3">
        <v>90</v>
      </c>
      <c r="O28" s="3">
        <v>81</v>
      </c>
      <c r="P28" s="3">
        <v>90</v>
      </c>
      <c r="Q28" s="3">
        <v>70</v>
      </c>
      <c r="R28" s="3">
        <v>50</v>
      </c>
      <c r="S28" s="3">
        <v>77</v>
      </c>
      <c r="T28" s="3">
        <v>92</v>
      </c>
      <c r="U28" s="3">
        <v>107</v>
      </c>
      <c r="V28" s="7">
        <f>AVERAGE(Q28:U28)</f>
        <v>79.2</v>
      </c>
      <c r="W28" s="4">
        <f>(D28-V28)/D28</f>
        <v>0.6716417910447762</v>
      </c>
      <c r="X28" s="2" t="s">
        <v>41</v>
      </c>
      <c r="Y28" s="6">
        <f>D28*(1-$W$36)</f>
        <v>93.56585482616241</v>
      </c>
      <c r="Z28" s="2">
        <f>((V28-Y28)^2)/Y28*5</f>
        <v>11.028477496935524</v>
      </c>
      <c r="AA28" s="2" t="str">
        <f>IF(Z28&gt;3.84,"Significant","Not significant")</f>
        <v>Significant</v>
      </c>
      <c r="AB28" s="2">
        <v>798</v>
      </c>
      <c r="AC28" s="2">
        <f>D28/AB28</f>
        <v>0.30225563909774433</v>
      </c>
      <c r="AD28" s="2">
        <v>746</v>
      </c>
      <c r="AE28" s="2">
        <f>V28/AD28</f>
        <v>0.1061662198391421</v>
      </c>
      <c r="AF28" s="4">
        <f>(AC28-AE28)/AC28</f>
        <v>0.6487535512784602</v>
      </c>
      <c r="AJ28" s="3"/>
    </row>
    <row r="29" spans="1:36" ht="11.25">
      <c r="A29" s="1" t="s">
        <v>20</v>
      </c>
      <c r="B29" s="1" t="s">
        <v>68</v>
      </c>
      <c r="C29" s="1" t="str">
        <f>B29&amp;" London - "&amp;X29</f>
        <v>Outer London - Moderate</v>
      </c>
      <c r="D29" s="7">
        <v>187.4</v>
      </c>
      <c r="E29" s="3"/>
      <c r="F29" s="3"/>
      <c r="G29" s="3">
        <v>157</v>
      </c>
      <c r="H29" s="3">
        <v>118</v>
      </c>
      <c r="I29" s="3">
        <v>94</v>
      </c>
      <c r="J29" s="3">
        <v>98</v>
      </c>
      <c r="K29" s="3">
        <v>96</v>
      </c>
      <c r="L29" s="3">
        <v>83</v>
      </c>
      <c r="M29" s="3">
        <v>69</v>
      </c>
      <c r="N29" s="3">
        <v>76</v>
      </c>
      <c r="O29" s="3">
        <v>76</v>
      </c>
      <c r="P29" s="3">
        <v>93</v>
      </c>
      <c r="Q29" s="3">
        <v>51</v>
      </c>
      <c r="R29" s="3">
        <v>48</v>
      </c>
      <c r="S29" s="3">
        <v>55</v>
      </c>
      <c r="T29" s="3">
        <v>71</v>
      </c>
      <c r="U29" s="3">
        <v>81</v>
      </c>
      <c r="V29" s="7">
        <f>AVERAGE(Q29:U29)</f>
        <v>61.2</v>
      </c>
      <c r="W29" s="4">
        <f>(D29-V29)/D29</f>
        <v>0.6734258271077909</v>
      </c>
      <c r="X29" s="2" t="s">
        <v>40</v>
      </c>
      <c r="Y29" s="6">
        <f>D29*(1-$W$36)</f>
        <v>72.69585901502006</v>
      </c>
      <c r="Z29" s="2">
        <f>((V29-Y29)^2)/Y29*5</f>
        <v>9.08956688068799</v>
      </c>
      <c r="AA29" s="2" t="str">
        <f>IF(Z29&gt;3.84,"Significant","Not significant")</f>
        <v>Significant</v>
      </c>
      <c r="AB29" s="2">
        <v>589</v>
      </c>
      <c r="AC29" s="2">
        <f>D29/AB29</f>
        <v>0.31816638370118844</v>
      </c>
      <c r="AD29" s="2">
        <v>687</v>
      </c>
      <c r="AE29" s="2">
        <f>V29/AD29</f>
        <v>0.08908296943231442</v>
      </c>
      <c r="AF29" s="4">
        <f>(AC29-AE29)/AC29</f>
        <v>0.720011371421381</v>
      </c>
      <c r="AJ29" s="3"/>
    </row>
    <row r="30" spans="1:36" ht="11.25">
      <c r="A30" s="1" t="s">
        <v>29</v>
      </c>
      <c r="B30" s="1" t="s">
        <v>68</v>
      </c>
      <c r="C30" s="1" t="str">
        <f>B30&amp;" London - "&amp;X30</f>
        <v>Outer London - High</v>
      </c>
      <c r="D30" s="7">
        <v>124</v>
      </c>
      <c r="E30" s="3"/>
      <c r="F30" s="3"/>
      <c r="G30" s="3">
        <v>82</v>
      </c>
      <c r="H30" s="3">
        <v>64</v>
      </c>
      <c r="I30" s="3">
        <v>63</v>
      </c>
      <c r="J30" s="3">
        <v>77</v>
      </c>
      <c r="K30" s="3">
        <v>49</v>
      </c>
      <c r="L30" s="3">
        <v>65</v>
      </c>
      <c r="M30" s="3">
        <v>52</v>
      </c>
      <c r="N30" s="3">
        <v>46</v>
      </c>
      <c r="O30" s="3">
        <v>44</v>
      </c>
      <c r="P30" s="3">
        <v>34</v>
      </c>
      <c r="Q30" s="3">
        <v>37</v>
      </c>
      <c r="R30" s="3">
        <v>39</v>
      </c>
      <c r="S30" s="3">
        <v>29</v>
      </c>
      <c r="T30" s="3">
        <v>38</v>
      </c>
      <c r="U30" s="3">
        <v>50</v>
      </c>
      <c r="V30" s="7">
        <f>AVERAGE(Q30:U30)</f>
        <v>38.6</v>
      </c>
      <c r="W30" s="4">
        <f>(D30-V30)/D30</f>
        <v>0.6887096774193548</v>
      </c>
      <c r="X30" s="2" t="s">
        <v>42</v>
      </c>
      <c r="Y30" s="6">
        <f>D30*(1-$W$36)</f>
        <v>48.10184908144337</v>
      </c>
      <c r="Z30" s="2">
        <f>((V30-Y30)^2)/Y30*5</f>
        <v>9.384788494685559</v>
      </c>
      <c r="AA30" s="2" t="str">
        <f>IF(Z30&gt;3.84,"Significant","Not significant")</f>
        <v>Significant</v>
      </c>
      <c r="AB30" s="2">
        <v>623</v>
      </c>
      <c r="AC30" s="2">
        <f>D30/AB30</f>
        <v>0.19903691813804172</v>
      </c>
      <c r="AD30" s="2">
        <v>560</v>
      </c>
      <c r="AE30" s="2">
        <f>V30/AD30</f>
        <v>0.06892857142857144</v>
      </c>
      <c r="AF30" s="4">
        <f>(AC30-AE30)/AC30</f>
        <v>0.6536895161290323</v>
      </c>
      <c r="AJ30" s="3"/>
    </row>
    <row r="31" spans="1:36" ht="11.25">
      <c r="A31" s="1" t="s">
        <v>12</v>
      </c>
      <c r="B31" s="1" t="s">
        <v>68</v>
      </c>
      <c r="C31" s="1" t="str">
        <f>B31&amp;" London - "&amp;X31</f>
        <v>Outer London - Low</v>
      </c>
      <c r="D31" s="7">
        <v>211.6</v>
      </c>
      <c r="E31" s="3"/>
      <c r="F31" s="3"/>
      <c r="G31" s="3">
        <v>154</v>
      </c>
      <c r="H31" s="3">
        <v>130</v>
      </c>
      <c r="I31" s="3">
        <v>83</v>
      </c>
      <c r="J31" s="3">
        <v>120</v>
      </c>
      <c r="K31" s="3">
        <v>129</v>
      </c>
      <c r="L31" s="3">
        <v>84</v>
      </c>
      <c r="M31" s="3">
        <v>75</v>
      </c>
      <c r="N31" s="3">
        <v>63</v>
      </c>
      <c r="O31" s="3">
        <v>74</v>
      </c>
      <c r="P31" s="3">
        <v>78</v>
      </c>
      <c r="Q31" s="3">
        <v>51</v>
      </c>
      <c r="R31" s="3">
        <v>46</v>
      </c>
      <c r="S31" s="3">
        <v>67</v>
      </c>
      <c r="T31" s="3">
        <v>80</v>
      </c>
      <c r="U31" s="3">
        <v>72</v>
      </c>
      <c r="V31" s="7">
        <f>AVERAGE(Q31:U31)</f>
        <v>63.2</v>
      </c>
      <c r="W31" s="4">
        <f>(D31-V31)/D31</f>
        <v>0.7013232514177693</v>
      </c>
      <c r="X31" s="2" t="s">
        <v>41</v>
      </c>
      <c r="Y31" s="6">
        <f>D31*(1-$W$36)</f>
        <v>82.08347794865658</v>
      </c>
      <c r="Z31" s="2">
        <f>((V31-Y31)^2)/Y31*5</f>
        <v>21.72092047929819</v>
      </c>
      <c r="AA31" s="2" t="str">
        <f>IF(Z31&gt;3.84,"Significant","Not significant")</f>
        <v>Significant</v>
      </c>
      <c r="AB31" s="2">
        <v>891</v>
      </c>
      <c r="AC31" s="2">
        <f>D31/AB31</f>
        <v>0.23748597081930414</v>
      </c>
      <c r="AD31" s="2">
        <v>920</v>
      </c>
      <c r="AE31" s="2">
        <f>V31/AD31</f>
        <v>0.06869565217391305</v>
      </c>
      <c r="AF31" s="4">
        <f>(AC31-AE31)/AC31</f>
        <v>0.7107380619709048</v>
      </c>
      <c r="AJ31" s="3"/>
    </row>
    <row r="32" spans="1:36" ht="11.25">
      <c r="A32" s="1" t="s">
        <v>22</v>
      </c>
      <c r="B32" s="1" t="s">
        <v>68</v>
      </c>
      <c r="C32" s="1" t="str">
        <f>B32&amp;" London - "&amp;X32</f>
        <v>Outer London - Moderate</v>
      </c>
      <c r="D32" s="7">
        <v>116</v>
      </c>
      <c r="E32" s="3"/>
      <c r="F32" s="3"/>
      <c r="G32" s="3">
        <v>114</v>
      </c>
      <c r="H32" s="3">
        <v>64</v>
      </c>
      <c r="I32" s="3">
        <v>66</v>
      </c>
      <c r="J32" s="3">
        <v>83</v>
      </c>
      <c r="K32" s="3">
        <v>70</v>
      </c>
      <c r="L32" s="3">
        <v>74</v>
      </c>
      <c r="M32" s="3">
        <v>57</v>
      </c>
      <c r="N32" s="3">
        <v>49</v>
      </c>
      <c r="O32" s="3">
        <v>45</v>
      </c>
      <c r="P32" s="3">
        <v>42</v>
      </c>
      <c r="Q32" s="3">
        <v>31</v>
      </c>
      <c r="R32" s="3">
        <v>29</v>
      </c>
      <c r="S32" s="3">
        <v>22</v>
      </c>
      <c r="T32" s="3">
        <v>30</v>
      </c>
      <c r="U32" s="3">
        <v>61</v>
      </c>
      <c r="V32" s="7">
        <f>AVERAGE(Q32:U32)</f>
        <v>34.6</v>
      </c>
      <c r="W32" s="4">
        <f>(D32-V32)/D32</f>
        <v>0.7017241379310345</v>
      </c>
      <c r="X32" s="2" t="s">
        <v>40</v>
      </c>
      <c r="Y32" s="6">
        <f>D32*(1-$W$36)</f>
        <v>44.998503979414764</v>
      </c>
      <c r="Z32" s="2">
        <f>((V32-Y32)^2)/Y32*5</f>
        <v>12.014719984843254</v>
      </c>
      <c r="AA32" s="2" t="str">
        <f>IF(Z32&gt;3.84,"Significant","Not significant")</f>
        <v>Significant</v>
      </c>
      <c r="AB32" s="2">
        <v>437</v>
      </c>
      <c r="AC32" s="2">
        <f>D32/AB32</f>
        <v>0.2654462242562929</v>
      </c>
      <c r="AD32" s="2">
        <v>380</v>
      </c>
      <c r="AE32" s="2">
        <f>V32/AD32</f>
        <v>0.09105263157894737</v>
      </c>
      <c r="AF32" s="4">
        <f>(AC32-AE32)/AC32</f>
        <v>0.6569827586206896</v>
      </c>
      <c r="AJ32" s="3"/>
    </row>
    <row r="33" spans="1:36" ht="11.25">
      <c r="A33" s="1" t="s">
        <v>13</v>
      </c>
      <c r="B33" s="1" t="s">
        <v>68</v>
      </c>
      <c r="C33" s="1" t="str">
        <f>B33&amp;" London - "&amp;X33</f>
        <v>Outer London - Low</v>
      </c>
      <c r="D33" s="7">
        <v>255</v>
      </c>
      <c r="E33" s="3"/>
      <c r="F33" s="3"/>
      <c r="G33" s="3">
        <v>153</v>
      </c>
      <c r="H33" s="3">
        <v>157</v>
      </c>
      <c r="I33" s="3">
        <v>119</v>
      </c>
      <c r="J33" s="3">
        <v>110</v>
      </c>
      <c r="K33" s="3">
        <v>116</v>
      </c>
      <c r="L33" s="3">
        <v>107</v>
      </c>
      <c r="M33" s="3">
        <v>88</v>
      </c>
      <c r="N33" s="3">
        <v>83</v>
      </c>
      <c r="O33" s="3">
        <v>74</v>
      </c>
      <c r="P33" s="3">
        <v>83</v>
      </c>
      <c r="Q33" s="3">
        <v>59</v>
      </c>
      <c r="R33" s="3">
        <v>84</v>
      </c>
      <c r="S33" s="3">
        <v>66</v>
      </c>
      <c r="T33" s="3">
        <v>71</v>
      </c>
      <c r="U33" s="3">
        <v>98</v>
      </c>
      <c r="V33" s="7">
        <f>AVERAGE(Q33:U33)</f>
        <v>75.6</v>
      </c>
      <c r="W33" s="4">
        <f>(D33-V33)/D33</f>
        <v>0.703529411764706</v>
      </c>
      <c r="X33" s="2" t="s">
        <v>41</v>
      </c>
      <c r="Y33" s="6">
        <f>D33*(1-$W$36)</f>
        <v>98.91912512716176</v>
      </c>
      <c r="Z33" s="2">
        <f>((V33-Y33)^2)/Y33*5</f>
        <v>27.486170950116538</v>
      </c>
      <c r="AA33" s="2" t="str">
        <f>IF(Z33&gt;3.84,"Significant","Not significant")</f>
        <v>Significant</v>
      </c>
      <c r="AB33" s="2">
        <v>1332</v>
      </c>
      <c r="AC33" s="2">
        <f>D33/AB33</f>
        <v>0.19144144144144143</v>
      </c>
      <c r="AD33" s="2">
        <v>1265</v>
      </c>
      <c r="AE33" s="2">
        <f>V33/AD33</f>
        <v>0.05976284584980237</v>
      </c>
      <c r="AF33" s="4">
        <f>(AC33-AE33)/AC33</f>
        <v>0.687827016972797</v>
      </c>
      <c r="AJ33" s="3"/>
    </row>
    <row r="34" spans="1:36" ht="11.25">
      <c r="A34" s="1" t="s">
        <v>8</v>
      </c>
      <c r="B34" s="1" t="s">
        <v>68</v>
      </c>
      <c r="C34" s="1" t="str">
        <f>B34&amp;" London - "&amp;X34</f>
        <v>Outer London - Moderate</v>
      </c>
      <c r="D34" s="7">
        <v>200.2</v>
      </c>
      <c r="E34" s="3"/>
      <c r="F34" s="3"/>
      <c r="G34" s="3">
        <v>135</v>
      </c>
      <c r="H34" s="3">
        <v>113</v>
      </c>
      <c r="I34" s="3">
        <v>108</v>
      </c>
      <c r="J34" s="3">
        <v>122</v>
      </c>
      <c r="K34" s="3">
        <v>130</v>
      </c>
      <c r="L34" s="3">
        <v>126</v>
      </c>
      <c r="M34" s="3">
        <v>99</v>
      </c>
      <c r="N34" s="3">
        <v>104</v>
      </c>
      <c r="O34" s="3">
        <v>94</v>
      </c>
      <c r="P34" s="3">
        <v>73</v>
      </c>
      <c r="Q34" s="3">
        <v>28</v>
      </c>
      <c r="R34" s="3">
        <v>40</v>
      </c>
      <c r="S34" s="3">
        <v>54</v>
      </c>
      <c r="T34" s="3">
        <v>48</v>
      </c>
      <c r="U34" s="3">
        <v>97</v>
      </c>
      <c r="V34" s="7">
        <f>AVERAGE(Q34:U34)</f>
        <v>53.4</v>
      </c>
      <c r="W34" s="4">
        <f>(D34-V34)/D34</f>
        <v>0.7332667332667332</v>
      </c>
      <c r="X34" s="2" t="s">
        <v>40</v>
      </c>
      <c r="Y34" s="6">
        <f>D34*(1-$W$36)</f>
        <v>77.66121117826582</v>
      </c>
      <c r="Z34" s="2">
        <f>((V34-Y34)^2)/Y34*5</f>
        <v>37.89577569716921</v>
      </c>
      <c r="AA34" s="2" t="str">
        <f>IF(Z34&gt;3.84,"Significant","Not significant")</f>
        <v>Significant</v>
      </c>
      <c r="AB34" s="2">
        <v>677</v>
      </c>
      <c r="AC34" s="2">
        <f>D34/AB34</f>
        <v>0.2957163958641063</v>
      </c>
      <c r="AD34" s="2">
        <v>670</v>
      </c>
      <c r="AE34" s="2">
        <f>V34/AD34</f>
        <v>0.07970149253731343</v>
      </c>
      <c r="AF34" s="4">
        <f>(AC34-AE34)/AC34</f>
        <v>0.7304799677934006</v>
      </c>
      <c r="AJ34" s="3"/>
    </row>
    <row r="35" spans="1:36" ht="11.25">
      <c r="A35" s="1" t="s">
        <v>1</v>
      </c>
      <c r="B35" s="1" t="s">
        <v>68</v>
      </c>
      <c r="C35" s="1" t="str">
        <f>B35&amp;" London - "&amp;X35</f>
        <v>Outer London - Low</v>
      </c>
      <c r="D35" s="7">
        <v>146.2</v>
      </c>
      <c r="E35" s="3"/>
      <c r="F35" s="3"/>
      <c r="G35" s="3">
        <v>115</v>
      </c>
      <c r="H35" s="3">
        <v>82</v>
      </c>
      <c r="I35" s="3">
        <v>87</v>
      </c>
      <c r="J35" s="3">
        <v>103</v>
      </c>
      <c r="K35" s="3">
        <v>105</v>
      </c>
      <c r="L35" s="3">
        <v>73</v>
      </c>
      <c r="M35" s="3">
        <v>82</v>
      </c>
      <c r="N35" s="3">
        <v>68</v>
      </c>
      <c r="O35" s="3">
        <v>49</v>
      </c>
      <c r="P35" s="3">
        <v>55</v>
      </c>
      <c r="Q35" s="3">
        <v>31</v>
      </c>
      <c r="R35" s="3">
        <v>24</v>
      </c>
      <c r="S35" s="3">
        <v>30</v>
      </c>
      <c r="T35" s="3">
        <v>51</v>
      </c>
      <c r="U35" s="3">
        <v>57</v>
      </c>
      <c r="V35" s="7">
        <f>AVERAGE(Q35:U35)</f>
        <v>38.6</v>
      </c>
      <c r="W35" s="4">
        <f>(D35-V35)/D35</f>
        <v>0.7359781121751027</v>
      </c>
      <c r="X35" s="2" t="s">
        <v>41</v>
      </c>
      <c r="Y35" s="6">
        <f>D35*(1-$W$36)</f>
        <v>56.71363173957274</v>
      </c>
      <c r="Z35" s="2">
        <f>((V35-Y35)^2)/Y35*5</f>
        <v>28.9263484574131</v>
      </c>
      <c r="AA35" s="2" t="str">
        <f>IF(Z35&gt;3.84,"Significant","Not significant")</f>
        <v>Significant</v>
      </c>
      <c r="AB35" s="2">
        <v>561</v>
      </c>
      <c r="AC35" s="2">
        <f>D35/AB35</f>
        <v>0.26060606060606056</v>
      </c>
      <c r="AD35" s="2">
        <v>561</v>
      </c>
      <c r="AE35" s="2">
        <f>V35/AD35</f>
        <v>0.06880570409982174</v>
      </c>
      <c r="AF35" s="4">
        <f>(AC35-AE35)/AC35</f>
        <v>0.7359781121751027</v>
      </c>
      <c r="AJ35" s="3"/>
    </row>
    <row r="36" spans="1:28" ht="11.25">
      <c r="A36" s="1" t="s">
        <v>72</v>
      </c>
      <c r="D36" s="7">
        <v>6684.4</v>
      </c>
      <c r="E36" s="5">
        <v>6043</v>
      </c>
      <c r="F36" s="3">
        <v>5650</v>
      </c>
      <c r="G36" s="3">
        <v>4892</v>
      </c>
      <c r="H36" s="3">
        <v>4169</v>
      </c>
      <c r="I36" s="3">
        <v>3650</v>
      </c>
      <c r="J36" s="3">
        <v>3946</v>
      </c>
      <c r="K36" s="3">
        <v>3784</v>
      </c>
      <c r="L36" s="3">
        <v>3526</v>
      </c>
      <c r="M36" s="3">
        <v>3227</v>
      </c>
      <c r="N36" s="3">
        <v>2886</v>
      </c>
      <c r="O36" s="3">
        <v>2805</v>
      </c>
      <c r="P36" s="3">
        <v>3018</v>
      </c>
      <c r="Q36" s="3">
        <v>2324</v>
      </c>
      <c r="R36" s="3">
        <v>2167</v>
      </c>
      <c r="S36" s="3">
        <v>2092</v>
      </c>
      <c r="T36" s="3">
        <v>2501</v>
      </c>
      <c r="U36" s="3">
        <v>3881</v>
      </c>
      <c r="V36" s="7">
        <f>AVERAGE(Q36:U36)</f>
        <v>2593</v>
      </c>
      <c r="W36" s="4">
        <f>(D36-V36)/D36</f>
        <v>0.6120818622464245</v>
      </c>
      <c r="Y36" s="6"/>
      <c r="AB36" s="2">
        <f>T36/V36</f>
        <v>0.9645198611646741</v>
      </c>
    </row>
    <row r="37" spans="1:21" ht="11.25">
      <c r="A37" s="1" t="s">
        <v>37</v>
      </c>
      <c r="F37" s="4">
        <f aca="true" t="shared" si="0" ref="F37:U37">(E36-F36)/E36</f>
        <v>0.06503392354790667</v>
      </c>
      <c r="G37" s="4">
        <f>(F36-G36)/F36</f>
        <v>0.13415929203539823</v>
      </c>
      <c r="H37" s="4">
        <f t="shared" si="0"/>
        <v>0.14779231398201145</v>
      </c>
      <c r="I37" s="4">
        <f t="shared" si="0"/>
        <v>0.12449028544015352</v>
      </c>
      <c r="J37" s="4">
        <f t="shared" si="0"/>
        <v>-0.08109589041095891</v>
      </c>
      <c r="K37" s="4">
        <f t="shared" si="0"/>
        <v>0.041054232133806386</v>
      </c>
      <c r="L37" s="4">
        <f t="shared" si="0"/>
        <v>0.06818181818181818</v>
      </c>
      <c r="M37" s="4">
        <f t="shared" si="0"/>
        <v>0.08479863868406126</v>
      </c>
      <c r="N37" s="4">
        <f t="shared" si="0"/>
        <v>0.10567090176634646</v>
      </c>
      <c r="O37" s="4">
        <f t="shared" si="0"/>
        <v>0.028066528066528068</v>
      </c>
      <c r="P37" s="4">
        <f t="shared" si="0"/>
        <v>-0.07593582887700535</v>
      </c>
      <c r="Q37" s="4">
        <f t="shared" si="0"/>
        <v>0.2299536116633532</v>
      </c>
      <c r="R37" s="4">
        <f t="shared" si="0"/>
        <v>0.06755593803786575</v>
      </c>
      <c r="S37" s="4">
        <f t="shared" si="0"/>
        <v>0.03461005999077065</v>
      </c>
      <c r="T37" s="4">
        <f t="shared" si="0"/>
        <v>-0.19550669216061187</v>
      </c>
      <c r="U37" s="4">
        <f t="shared" si="0"/>
        <v>-0.5517792882846861</v>
      </c>
    </row>
    <row r="38" spans="1:28" ht="11.25">
      <c r="A38" s="1" t="s">
        <v>41</v>
      </c>
      <c r="D38" s="2">
        <f>SUMIF($X$3:$X$35,$A38,D$3:D$35)</f>
        <v>2732.7999999999997</v>
      </c>
      <c r="F38" s="4"/>
      <c r="G38" s="2">
        <f aca="true" t="shared" si="1" ref="G38:U40">SUMIF($X$3:$X$35,$A38,G$3:G$35)</f>
        <v>1977</v>
      </c>
      <c r="H38" s="2">
        <f t="shared" si="1"/>
        <v>1755</v>
      </c>
      <c r="I38" s="2">
        <f t="shared" si="1"/>
        <v>1540</v>
      </c>
      <c r="J38" s="2">
        <f t="shared" si="1"/>
        <v>1702</v>
      </c>
      <c r="K38" s="2">
        <f t="shared" si="1"/>
        <v>1595</v>
      </c>
      <c r="L38" s="2">
        <f t="shared" si="1"/>
        <v>1411</v>
      </c>
      <c r="M38" s="2">
        <f t="shared" si="1"/>
        <v>1320</v>
      </c>
      <c r="N38" s="2">
        <f t="shared" si="1"/>
        <v>1136</v>
      </c>
      <c r="O38" s="2">
        <f t="shared" si="1"/>
        <v>1096</v>
      </c>
      <c r="P38" s="2">
        <f t="shared" si="1"/>
        <v>1127</v>
      </c>
      <c r="Q38" s="2">
        <f t="shared" si="1"/>
        <v>936</v>
      </c>
      <c r="R38" s="2">
        <f t="shared" si="1"/>
        <v>854</v>
      </c>
      <c r="S38" s="2">
        <f t="shared" si="1"/>
        <v>848</v>
      </c>
      <c r="T38" s="2">
        <f t="shared" si="1"/>
        <v>979</v>
      </c>
      <c r="U38" s="2">
        <f t="shared" si="1"/>
        <v>1438</v>
      </c>
      <c r="V38" s="7">
        <f>AVERAGE(Q38:U38)</f>
        <v>1011</v>
      </c>
      <c r="W38" s="4">
        <f>(D38-V38)/D38</f>
        <v>0.6300497658079625</v>
      </c>
      <c r="X38" s="2" t="s">
        <v>41</v>
      </c>
      <c r="Y38" s="6">
        <f>D38*(1-$W$36)</f>
        <v>1060.1026868529711</v>
      </c>
      <c r="Z38" s="2">
        <f>((V38-Y38)^2)/Y38*5</f>
        <v>11.371888242913888</v>
      </c>
      <c r="AA38" s="2" t="str">
        <f>IF(Z38&gt;3.84,"Significant","Not significant")</f>
        <v>Significant</v>
      </c>
      <c r="AB38" s="2">
        <f>T38/V38</f>
        <v>0.9683481701285855</v>
      </c>
    </row>
    <row r="39" spans="1:28" ht="11.25">
      <c r="A39" s="1" t="s">
        <v>40</v>
      </c>
      <c r="D39" s="2">
        <f>SUMIF($X$3:$X$35,$A39,D$3:D$35)</f>
        <v>1744.6000000000004</v>
      </c>
      <c r="F39" s="4"/>
      <c r="G39" s="2">
        <f t="shared" si="1"/>
        <v>1244</v>
      </c>
      <c r="H39" s="2">
        <f t="shared" si="1"/>
        <v>1049</v>
      </c>
      <c r="I39" s="2">
        <f t="shared" si="1"/>
        <v>920</v>
      </c>
      <c r="J39" s="2">
        <f t="shared" si="1"/>
        <v>1013</v>
      </c>
      <c r="K39" s="2">
        <f t="shared" si="1"/>
        <v>970</v>
      </c>
      <c r="L39" s="2">
        <f t="shared" si="1"/>
        <v>881</v>
      </c>
      <c r="M39" s="2">
        <f t="shared" si="1"/>
        <v>812</v>
      </c>
      <c r="N39" s="2">
        <f t="shared" si="1"/>
        <v>732</v>
      </c>
      <c r="O39" s="2">
        <f t="shared" si="1"/>
        <v>740</v>
      </c>
      <c r="P39" s="2">
        <f t="shared" si="1"/>
        <v>746</v>
      </c>
      <c r="Q39" s="2">
        <f t="shared" si="1"/>
        <v>556</v>
      </c>
      <c r="R39" s="2">
        <f t="shared" si="1"/>
        <v>540</v>
      </c>
      <c r="S39" s="2">
        <f t="shared" si="1"/>
        <v>513</v>
      </c>
      <c r="T39" s="2">
        <f t="shared" si="1"/>
        <v>633</v>
      </c>
      <c r="U39" s="2">
        <f t="shared" si="1"/>
        <v>973</v>
      </c>
      <c r="V39" s="7">
        <f>AVERAGE(Q39:U39)</f>
        <v>643</v>
      </c>
      <c r="W39" s="4">
        <f>(D39-V39)/D39</f>
        <v>0.631434139630861</v>
      </c>
      <c r="X39" s="2" t="s">
        <v>40</v>
      </c>
      <c r="Y39" s="6">
        <f>D39*(1-$W$36)</f>
        <v>676.761983124888</v>
      </c>
      <c r="Z39" s="2">
        <f>((V39-Y39)^2)/Y39*5</f>
        <v>8.421509577576819</v>
      </c>
      <c r="AA39" s="2" t="str">
        <f>IF(Z39&gt;3.84,"Significant","Not significant")</f>
        <v>Significant</v>
      </c>
      <c r="AB39" s="2">
        <f>T39/V39</f>
        <v>0.9844479004665629</v>
      </c>
    </row>
    <row r="40" spans="1:28" ht="11.25">
      <c r="A40" s="1" t="s">
        <v>42</v>
      </c>
      <c r="D40" s="2">
        <f>SUMIF($X$3:$X$35,$A40,D$3:D$35)</f>
        <v>2207</v>
      </c>
      <c r="F40" s="4"/>
      <c r="G40" s="2">
        <f t="shared" si="1"/>
        <v>1671</v>
      </c>
      <c r="H40" s="2">
        <f t="shared" si="1"/>
        <v>1365</v>
      </c>
      <c r="I40" s="2">
        <f t="shared" si="1"/>
        <v>1190</v>
      </c>
      <c r="J40" s="2">
        <f t="shared" si="1"/>
        <v>1231</v>
      </c>
      <c r="K40" s="2">
        <f t="shared" si="1"/>
        <v>1219</v>
      </c>
      <c r="L40" s="2">
        <f t="shared" si="1"/>
        <v>1234</v>
      </c>
      <c r="M40" s="2">
        <f t="shared" si="1"/>
        <v>1095</v>
      </c>
      <c r="N40" s="2">
        <f t="shared" si="1"/>
        <v>1018</v>
      </c>
      <c r="O40" s="2">
        <f t="shared" si="1"/>
        <v>969</v>
      </c>
      <c r="P40" s="2">
        <f t="shared" si="1"/>
        <v>1145</v>
      </c>
      <c r="Q40" s="2">
        <f t="shared" si="1"/>
        <v>832</v>
      </c>
      <c r="R40" s="2">
        <f t="shared" si="1"/>
        <v>773</v>
      </c>
      <c r="S40" s="2">
        <f t="shared" si="1"/>
        <v>731</v>
      </c>
      <c r="T40" s="2">
        <f t="shared" si="1"/>
        <v>889</v>
      </c>
      <c r="U40" s="2">
        <f t="shared" si="1"/>
        <v>1470</v>
      </c>
      <c r="V40" s="7">
        <f>AVERAGE(Q40:U40)</f>
        <v>939</v>
      </c>
      <c r="W40" s="4">
        <f>(D40-V40)/D40</f>
        <v>0.5745355686452197</v>
      </c>
      <c r="X40" s="2" t="s">
        <v>42</v>
      </c>
      <c r="Y40" s="6">
        <f>D40*(1-$W$36)</f>
        <v>856.1353300221411</v>
      </c>
      <c r="Z40" s="2">
        <f>((V40-Y40)^2)/Y40*5</f>
        <v>40.10203346217403</v>
      </c>
      <c r="AA40" s="2" t="str">
        <f>IF(Z40&gt;3.84,"Significant","Not significant")</f>
        <v>Significant</v>
      </c>
      <c r="AB40" s="2">
        <f>T40/V40</f>
        <v>0.946751863684771</v>
      </c>
    </row>
    <row r="41" spans="6:25" ht="11.25">
      <c r="F41" s="4"/>
      <c r="W41" s="4"/>
      <c r="Y41" s="6"/>
    </row>
    <row r="42" spans="1:28" ht="11.25">
      <c r="A42" s="1" t="s">
        <v>62</v>
      </c>
      <c r="D42" s="2">
        <f>SUMIF($C$3:$C$35,$A42,D$3:D$35)</f>
        <v>644</v>
      </c>
      <c r="F42" s="4"/>
      <c r="G42" s="2">
        <f aca="true" t="shared" si="2" ref="G42:U44">SUMIF($C$3:$C$35,$A42,G$3:G$35)</f>
        <v>482</v>
      </c>
      <c r="H42" s="2">
        <f t="shared" si="2"/>
        <v>430</v>
      </c>
      <c r="I42" s="2">
        <f t="shared" si="2"/>
        <v>419</v>
      </c>
      <c r="J42" s="2">
        <f t="shared" si="2"/>
        <v>468</v>
      </c>
      <c r="K42" s="2">
        <f t="shared" si="2"/>
        <v>454</v>
      </c>
      <c r="L42" s="2">
        <f t="shared" si="2"/>
        <v>436</v>
      </c>
      <c r="M42" s="2">
        <f t="shared" si="2"/>
        <v>401</v>
      </c>
      <c r="N42" s="2">
        <f t="shared" si="2"/>
        <v>307</v>
      </c>
      <c r="O42" s="2">
        <f t="shared" si="2"/>
        <v>291</v>
      </c>
      <c r="P42" s="2">
        <f t="shared" si="2"/>
        <v>345</v>
      </c>
      <c r="Q42" s="2">
        <f t="shared" si="2"/>
        <v>301</v>
      </c>
      <c r="R42" s="2">
        <f t="shared" si="2"/>
        <v>262</v>
      </c>
      <c r="S42" s="2">
        <f t="shared" si="2"/>
        <v>230</v>
      </c>
      <c r="T42" s="2">
        <f t="shared" si="2"/>
        <v>292</v>
      </c>
      <c r="U42" s="2">
        <f t="shared" si="2"/>
        <v>440</v>
      </c>
      <c r="V42" s="7">
        <f>AVERAGE(Q42:U42)</f>
        <v>305</v>
      </c>
      <c r="W42" s="4">
        <f>(D42-V42)/D42</f>
        <v>0.5263975155279503</v>
      </c>
      <c r="X42" s="2" t="s">
        <v>41</v>
      </c>
      <c r="Y42" s="6">
        <f>D42*(1-$W$45)</f>
        <v>294.4435889843057</v>
      </c>
      <c r="Z42" s="2">
        <f>((V42-Y42)^2)/Y42*5</f>
        <v>1.892345727694079</v>
      </c>
      <c r="AA42" s="2" t="str">
        <f>IF(Z42&gt;3.84,"Significant","Not significant")</f>
        <v>Not significant</v>
      </c>
      <c r="AB42" s="2">
        <f>T42/V42</f>
        <v>0.9573770491803278</v>
      </c>
    </row>
    <row r="43" spans="1:28" ht="11.25">
      <c r="A43" s="1" t="s">
        <v>63</v>
      </c>
      <c r="D43" s="2">
        <f>SUMIF($C$3:$C$35,$A43,D$3:D$35)</f>
        <v>312.6</v>
      </c>
      <c r="F43" s="4"/>
      <c r="G43" s="2">
        <f t="shared" si="2"/>
        <v>209</v>
      </c>
      <c r="H43" s="2">
        <f t="shared" si="2"/>
        <v>167</v>
      </c>
      <c r="I43" s="2">
        <f t="shared" si="2"/>
        <v>162</v>
      </c>
      <c r="J43" s="2">
        <f t="shared" si="2"/>
        <v>195</v>
      </c>
      <c r="K43" s="2">
        <f t="shared" si="2"/>
        <v>185</v>
      </c>
      <c r="L43" s="2">
        <f t="shared" si="2"/>
        <v>164</v>
      </c>
      <c r="M43" s="2">
        <f t="shared" si="2"/>
        <v>173</v>
      </c>
      <c r="N43" s="2">
        <f t="shared" si="2"/>
        <v>156</v>
      </c>
      <c r="O43" s="2">
        <f t="shared" si="2"/>
        <v>169</v>
      </c>
      <c r="P43" s="2">
        <f t="shared" si="2"/>
        <v>151</v>
      </c>
      <c r="Q43" s="2">
        <f t="shared" si="2"/>
        <v>133</v>
      </c>
      <c r="R43" s="2">
        <f t="shared" si="2"/>
        <v>98</v>
      </c>
      <c r="S43" s="2">
        <f t="shared" si="2"/>
        <v>99</v>
      </c>
      <c r="T43" s="2">
        <f t="shared" si="2"/>
        <v>122</v>
      </c>
      <c r="U43" s="2">
        <f t="shared" si="2"/>
        <v>207</v>
      </c>
      <c r="V43" s="7">
        <f>AVERAGE(Q43:U43)</f>
        <v>131.8</v>
      </c>
      <c r="W43" s="4">
        <f>(D43-V43)/D43</f>
        <v>0.5783749200255918</v>
      </c>
      <c r="X43" s="2" t="s">
        <v>40</v>
      </c>
      <c r="Y43" s="6">
        <f>D43*(1-$W$45)</f>
        <v>142.92401539828256</v>
      </c>
      <c r="Z43" s="2">
        <f>((V43-Y43)^2)/Y43*5</f>
        <v>4.329003709992123</v>
      </c>
      <c r="AA43" s="2" t="str">
        <f>IF(Z43&gt;3.84,"Significant","Not significant")</f>
        <v>Significant</v>
      </c>
      <c r="AB43" s="2">
        <f>T43/V43</f>
        <v>0.9256449165402124</v>
      </c>
    </row>
    <row r="44" spans="1:28" ht="11.25">
      <c r="A44" s="1" t="s">
        <v>64</v>
      </c>
      <c r="D44" s="2">
        <f>SUMIF($C$3:$C$35,$A44,D$3:D$35)</f>
        <v>1069.6</v>
      </c>
      <c r="F44" s="4"/>
      <c r="G44" s="2">
        <f t="shared" si="2"/>
        <v>815</v>
      </c>
      <c r="H44" s="2">
        <f t="shared" si="2"/>
        <v>657</v>
      </c>
      <c r="I44" s="2">
        <f t="shared" si="2"/>
        <v>588</v>
      </c>
      <c r="J44" s="2">
        <f t="shared" si="2"/>
        <v>583</v>
      </c>
      <c r="K44" s="2">
        <f t="shared" si="2"/>
        <v>634</v>
      </c>
      <c r="L44" s="2">
        <f t="shared" si="2"/>
        <v>671</v>
      </c>
      <c r="M44" s="2">
        <f t="shared" si="2"/>
        <v>553</v>
      </c>
      <c r="N44" s="2">
        <f t="shared" si="2"/>
        <v>552</v>
      </c>
      <c r="O44" s="2">
        <f t="shared" si="2"/>
        <v>537</v>
      </c>
      <c r="P44" s="2">
        <f t="shared" si="2"/>
        <v>668</v>
      </c>
      <c r="Q44" s="2">
        <f t="shared" si="2"/>
        <v>433</v>
      </c>
      <c r="R44" s="2">
        <f t="shared" si="2"/>
        <v>380</v>
      </c>
      <c r="S44" s="2">
        <f t="shared" si="2"/>
        <v>404</v>
      </c>
      <c r="T44" s="2">
        <f t="shared" si="2"/>
        <v>472</v>
      </c>
      <c r="U44" s="2">
        <f t="shared" si="2"/>
        <v>759</v>
      </c>
      <c r="V44" s="7">
        <f>AVERAGE(Q44:U44)</f>
        <v>489.6</v>
      </c>
      <c r="W44" s="4">
        <f>(D44-V44)/D44</f>
        <v>0.5422587883320867</v>
      </c>
      <c r="X44" s="2" t="s">
        <v>42</v>
      </c>
      <c r="Y44" s="6">
        <f>D44*(1-$W$45)</f>
        <v>489.032395617412</v>
      </c>
      <c r="Z44" s="2">
        <f>((V44-Y44)^2)/Y44*5</f>
        <v>0.0032940019722656117</v>
      </c>
      <c r="AA44" s="2" t="str">
        <f>IF(Z44&gt;3.84,"Significant","Not significant")</f>
        <v>Not significant</v>
      </c>
      <c r="AB44" s="2">
        <f>T44/V44</f>
        <v>0.9640522875816993</v>
      </c>
    </row>
    <row r="45" spans="1:28" ht="11.25">
      <c r="A45" s="1" t="s">
        <v>69</v>
      </c>
      <c r="D45" s="2">
        <f>SUM(D42:D44)</f>
        <v>2026.1999999999998</v>
      </c>
      <c r="F45" s="4"/>
      <c r="G45" s="2">
        <f aca="true" t="shared" si="3" ref="G45:U45">SUM(G42:G44)</f>
        <v>1506</v>
      </c>
      <c r="H45" s="2">
        <f t="shared" si="3"/>
        <v>1254</v>
      </c>
      <c r="I45" s="2">
        <f t="shared" si="3"/>
        <v>1169</v>
      </c>
      <c r="J45" s="2">
        <f t="shared" si="3"/>
        <v>1246</v>
      </c>
      <c r="K45" s="2">
        <f t="shared" si="3"/>
        <v>1273</v>
      </c>
      <c r="L45" s="2">
        <f t="shared" si="3"/>
        <v>1271</v>
      </c>
      <c r="M45" s="2">
        <f t="shared" si="3"/>
        <v>1127</v>
      </c>
      <c r="N45" s="2">
        <f t="shared" si="3"/>
        <v>1015</v>
      </c>
      <c r="O45" s="2">
        <f t="shared" si="3"/>
        <v>997</v>
      </c>
      <c r="P45" s="2">
        <f>SUM(P42:P44)</f>
        <v>1164</v>
      </c>
      <c r="Q45" s="2">
        <f>SUM(Q42:Q44)</f>
        <v>867</v>
      </c>
      <c r="R45" s="2">
        <f>SUM(R42:R44)</f>
        <v>740</v>
      </c>
      <c r="S45" s="2">
        <f>SUM(S42:S44)</f>
        <v>733</v>
      </c>
      <c r="T45" s="2">
        <f>SUM(T42:T44)</f>
        <v>886</v>
      </c>
      <c r="U45" s="2">
        <f>SUM(U42:U44)</f>
        <v>1406</v>
      </c>
      <c r="V45" s="7">
        <f>AVERAGE(Q45:U45)</f>
        <v>926.4</v>
      </c>
      <c r="W45" s="4">
        <f>(D45-V45)/D45</f>
        <v>0.5427894580989042</v>
      </c>
      <c r="Y45" s="6"/>
      <c r="AB45" s="2">
        <f>T45/V45</f>
        <v>0.9563903281519862</v>
      </c>
    </row>
    <row r="46" spans="6:25" ht="11.25">
      <c r="F46" s="4"/>
      <c r="W46" s="4"/>
      <c r="Y46" s="6"/>
    </row>
    <row r="47" spans="1:28" ht="11.25">
      <c r="A47" s="1" t="s">
        <v>65</v>
      </c>
      <c r="D47" s="2">
        <f>SUMIF($C$3:$C$35,$A47,D$3:D$35)</f>
        <v>2088.7999999999997</v>
      </c>
      <c r="F47" s="4"/>
      <c r="G47" s="2">
        <f aca="true" t="shared" si="4" ref="G47:U49">SUMIF($C$3:$C$35,$A47,G$3:G$35)</f>
        <v>1495</v>
      </c>
      <c r="H47" s="2">
        <f t="shared" si="4"/>
        <v>1325</v>
      </c>
      <c r="I47" s="2">
        <f t="shared" si="4"/>
        <v>1121</v>
      </c>
      <c r="J47" s="2">
        <f t="shared" si="4"/>
        <v>1234</v>
      </c>
      <c r="K47" s="2">
        <f t="shared" si="4"/>
        <v>1141</v>
      </c>
      <c r="L47" s="2">
        <f t="shared" si="4"/>
        <v>975</v>
      </c>
      <c r="M47" s="2">
        <f t="shared" si="4"/>
        <v>919</v>
      </c>
      <c r="N47" s="2">
        <f t="shared" si="4"/>
        <v>829</v>
      </c>
      <c r="O47" s="2">
        <f t="shared" si="4"/>
        <v>805</v>
      </c>
      <c r="P47" s="2">
        <f t="shared" si="4"/>
        <v>782</v>
      </c>
      <c r="Q47" s="2">
        <f t="shared" si="4"/>
        <v>635</v>
      </c>
      <c r="R47" s="2">
        <f t="shared" si="4"/>
        <v>592</v>
      </c>
      <c r="S47" s="2">
        <f t="shared" si="4"/>
        <v>618</v>
      </c>
      <c r="T47" s="2">
        <f t="shared" si="4"/>
        <v>687</v>
      </c>
      <c r="U47" s="2">
        <f t="shared" si="4"/>
        <v>998</v>
      </c>
      <c r="V47" s="7">
        <f>AVERAGE(Q47:U47)</f>
        <v>706</v>
      </c>
      <c r="W47" s="4">
        <f>(D47-V47)/D47</f>
        <v>0.6620068939103791</v>
      </c>
      <c r="X47" s="2" t="s">
        <v>41</v>
      </c>
      <c r="Y47" s="6">
        <f>D47*(1-$W$50)</f>
        <v>747.3260229273109</v>
      </c>
      <c r="Z47" s="2">
        <f>((V47-Y47)^2)/Y47*5</f>
        <v>11.426339499720177</v>
      </c>
      <c r="AA47" s="2" t="str">
        <f>IF(Z47&gt;3.84,"Significant","Not significant")</f>
        <v>Significant</v>
      </c>
      <c r="AB47" s="2">
        <f>T47/V47</f>
        <v>0.9730878186968839</v>
      </c>
    </row>
    <row r="48" spans="1:28" ht="11.25">
      <c r="A48" s="1" t="s">
        <v>66</v>
      </c>
      <c r="D48" s="2">
        <f>SUMIF($C$3:$C$35,$A48,D$3:D$35)</f>
        <v>1432</v>
      </c>
      <c r="F48" s="4"/>
      <c r="G48" s="2">
        <f t="shared" si="4"/>
        <v>1035</v>
      </c>
      <c r="H48" s="2">
        <f t="shared" si="4"/>
        <v>882</v>
      </c>
      <c r="I48" s="2">
        <f t="shared" si="4"/>
        <v>758</v>
      </c>
      <c r="J48" s="2">
        <f t="shared" si="4"/>
        <v>818</v>
      </c>
      <c r="K48" s="2">
        <f t="shared" si="4"/>
        <v>785</v>
      </c>
      <c r="L48" s="2">
        <f t="shared" si="4"/>
        <v>717</v>
      </c>
      <c r="M48" s="2">
        <f t="shared" si="4"/>
        <v>639</v>
      </c>
      <c r="N48" s="2">
        <f t="shared" si="4"/>
        <v>576</v>
      </c>
      <c r="O48" s="2">
        <f t="shared" si="4"/>
        <v>571</v>
      </c>
      <c r="P48" s="2">
        <f t="shared" si="4"/>
        <v>595</v>
      </c>
      <c r="Q48" s="2">
        <f t="shared" si="4"/>
        <v>423</v>
      </c>
      <c r="R48" s="2">
        <f t="shared" si="4"/>
        <v>442</v>
      </c>
      <c r="S48" s="2">
        <f t="shared" si="4"/>
        <v>414</v>
      </c>
      <c r="T48" s="2">
        <f t="shared" si="4"/>
        <v>511</v>
      </c>
      <c r="U48" s="2">
        <f t="shared" si="4"/>
        <v>766</v>
      </c>
      <c r="V48" s="7">
        <f>AVERAGE(Q48:U48)</f>
        <v>511.2</v>
      </c>
      <c r="W48" s="4">
        <f>(D48-V48)/D48</f>
        <v>0.6430167597765363</v>
      </c>
      <c r="X48" s="2" t="s">
        <v>40</v>
      </c>
      <c r="Y48" s="6">
        <f>D48*(1-$W$50)</f>
        <v>512.3376411489417</v>
      </c>
      <c r="Z48" s="2">
        <f>((V48-Y48)^2)/Y48*5</f>
        <v>0.012630609971023719</v>
      </c>
      <c r="AA48" s="2" t="str">
        <f>IF(Z48&gt;3.84,"Significant","Not significant")</f>
        <v>Not significant</v>
      </c>
      <c r="AB48" s="2">
        <f>T48/V48</f>
        <v>0.9996087636932708</v>
      </c>
    </row>
    <row r="49" spans="1:28" ht="11.25">
      <c r="A49" s="1" t="s">
        <v>67</v>
      </c>
      <c r="D49" s="2">
        <f>SUMIF($C$3:$C$35,$A49,D$3:D$35)</f>
        <v>1137.3999999999999</v>
      </c>
      <c r="F49" s="4"/>
      <c r="G49" s="2">
        <f t="shared" si="4"/>
        <v>856</v>
      </c>
      <c r="H49" s="2">
        <f t="shared" si="4"/>
        <v>708</v>
      </c>
      <c r="I49" s="2">
        <f t="shared" si="4"/>
        <v>602</v>
      </c>
      <c r="J49" s="2">
        <f t="shared" si="4"/>
        <v>648</v>
      </c>
      <c r="K49" s="2">
        <f t="shared" si="4"/>
        <v>585</v>
      </c>
      <c r="L49" s="2">
        <f t="shared" si="4"/>
        <v>563</v>
      </c>
      <c r="M49" s="2">
        <f t="shared" si="4"/>
        <v>542</v>
      </c>
      <c r="N49" s="2">
        <f t="shared" si="4"/>
        <v>466</v>
      </c>
      <c r="O49" s="2">
        <f t="shared" si="4"/>
        <v>432</v>
      </c>
      <c r="P49" s="2">
        <f t="shared" si="4"/>
        <v>477</v>
      </c>
      <c r="Q49" s="2">
        <f t="shared" si="4"/>
        <v>399</v>
      </c>
      <c r="R49" s="2">
        <f t="shared" si="4"/>
        <v>393</v>
      </c>
      <c r="S49" s="2">
        <f t="shared" si="4"/>
        <v>327</v>
      </c>
      <c r="T49" s="2">
        <f t="shared" si="4"/>
        <v>417</v>
      </c>
      <c r="U49" s="2">
        <f t="shared" si="4"/>
        <v>711</v>
      </c>
      <c r="V49" s="7">
        <f>AVERAGE(Q49:U49)</f>
        <v>449.4</v>
      </c>
      <c r="W49" s="4">
        <f>(D49-V49)/D49</f>
        <v>0.6048883418322489</v>
      </c>
      <c r="X49" s="2" t="s">
        <v>42</v>
      </c>
      <c r="Y49" s="6">
        <f>D49*(1-$W$50)</f>
        <v>406.9363359237473</v>
      </c>
      <c r="Z49" s="2">
        <f>((V49-Y49)^2)/Y49*5</f>
        <v>22.155342342281163</v>
      </c>
      <c r="AA49" s="2" t="str">
        <f>IF(Z49&gt;3.84,"Significant","Not significant")</f>
        <v>Significant</v>
      </c>
      <c r="AB49" s="2">
        <f>T49/V49</f>
        <v>0.9279038718291055</v>
      </c>
    </row>
    <row r="50" spans="1:28" ht="11.25">
      <c r="A50" s="1" t="s">
        <v>70</v>
      </c>
      <c r="D50" s="2">
        <f>SUM(D47:D49)</f>
        <v>4658.2</v>
      </c>
      <c r="F50" s="4"/>
      <c r="G50" s="2">
        <f aca="true" t="shared" si="5" ref="G50:U50">SUM(G47:G49)</f>
        <v>3386</v>
      </c>
      <c r="H50" s="2">
        <f t="shared" si="5"/>
        <v>2915</v>
      </c>
      <c r="I50" s="2">
        <f t="shared" si="5"/>
        <v>2481</v>
      </c>
      <c r="J50" s="2">
        <f t="shared" si="5"/>
        <v>2700</v>
      </c>
      <c r="K50" s="2">
        <f t="shared" si="5"/>
        <v>2511</v>
      </c>
      <c r="L50" s="2">
        <f t="shared" si="5"/>
        <v>2255</v>
      </c>
      <c r="M50" s="2">
        <f t="shared" si="5"/>
        <v>2100</v>
      </c>
      <c r="N50" s="2">
        <f t="shared" si="5"/>
        <v>1871</v>
      </c>
      <c r="O50" s="2">
        <f t="shared" si="5"/>
        <v>1808</v>
      </c>
      <c r="P50" s="2">
        <f>SUM(P47:P49)</f>
        <v>1854</v>
      </c>
      <c r="Q50" s="2">
        <f>SUM(Q47:Q49)</f>
        <v>1457</v>
      </c>
      <c r="R50" s="2">
        <f>SUM(R47:R49)</f>
        <v>1427</v>
      </c>
      <c r="S50" s="2">
        <f>SUM(S47:S49)</f>
        <v>1359</v>
      </c>
      <c r="T50" s="2">
        <f>SUM(T47:T49)</f>
        <v>1615</v>
      </c>
      <c r="U50" s="2">
        <f>SUM(U47:U49)</f>
        <v>2475</v>
      </c>
      <c r="V50" s="7">
        <f>AVERAGE(Q50:U50)</f>
        <v>1666.6</v>
      </c>
      <c r="W50" s="4">
        <f>(D50-V50)/D50</f>
        <v>0.6422223176334206</v>
      </c>
      <c r="Y50" s="6"/>
      <c r="AB50" s="2">
        <f>T50/V50</f>
        <v>0.9690387615504621</v>
      </c>
    </row>
    <row r="52" ht="11.25">
      <c r="A52" s="8" t="s">
        <v>39</v>
      </c>
    </row>
    <row r="53" spans="1:31" ht="11.25">
      <c r="A53" s="1" t="s">
        <v>34</v>
      </c>
      <c r="D53" s="2" t="s">
        <v>36</v>
      </c>
      <c r="E53" s="2">
        <v>2001</v>
      </c>
      <c r="F53" s="2">
        <v>2002</v>
      </c>
      <c r="G53" s="2">
        <v>2003</v>
      </c>
      <c r="H53" s="2">
        <v>2004</v>
      </c>
      <c r="I53" s="2">
        <v>2005</v>
      </c>
      <c r="J53" s="2">
        <v>2006</v>
      </c>
      <c r="K53" s="2">
        <v>2007</v>
      </c>
      <c r="L53" s="2">
        <v>2008</v>
      </c>
      <c r="M53" s="2">
        <v>2009</v>
      </c>
      <c r="N53" s="2">
        <v>2010</v>
      </c>
      <c r="O53" s="2">
        <v>2011</v>
      </c>
      <c r="P53" s="2">
        <v>2012</v>
      </c>
      <c r="Q53" s="2">
        <v>2013</v>
      </c>
      <c r="R53" s="2">
        <v>2014</v>
      </c>
      <c r="S53" s="2">
        <v>2015</v>
      </c>
      <c r="T53" s="2">
        <v>2016</v>
      </c>
      <c r="U53" s="2">
        <v>2017</v>
      </c>
      <c r="V53" s="2" t="s">
        <v>96</v>
      </c>
      <c r="W53" s="2" t="s">
        <v>35</v>
      </c>
      <c r="X53" s="2" t="s">
        <v>43</v>
      </c>
      <c r="Y53" s="2" t="s">
        <v>45</v>
      </c>
      <c r="Z53" s="2" t="s">
        <v>44</v>
      </c>
      <c r="AA53" s="2" t="s">
        <v>47</v>
      </c>
      <c r="AB53" s="2" t="s">
        <v>60</v>
      </c>
      <c r="AC53" s="2" t="s">
        <v>73</v>
      </c>
      <c r="AD53" s="2" t="s">
        <v>58</v>
      </c>
      <c r="AE53" s="2" t="s">
        <v>73</v>
      </c>
    </row>
    <row r="54" spans="1:32" ht="11.25">
      <c r="A54" s="1" t="s">
        <v>31</v>
      </c>
      <c r="B54" s="1" t="s">
        <v>61</v>
      </c>
      <c r="C54" s="1" t="str">
        <f>B54&amp;" London - "&amp;X54</f>
        <v>Inner London - High</v>
      </c>
      <c r="D54" s="7">
        <v>7.2</v>
      </c>
      <c r="E54" s="3"/>
      <c r="F54" s="3"/>
      <c r="G54" s="3">
        <v>6</v>
      </c>
      <c r="H54" s="3">
        <v>6</v>
      </c>
      <c r="I54" s="3">
        <v>8</v>
      </c>
      <c r="J54" s="3">
        <v>6</v>
      </c>
      <c r="K54" s="3">
        <v>6</v>
      </c>
      <c r="L54" s="3">
        <v>8</v>
      </c>
      <c r="M54" s="3">
        <v>7</v>
      </c>
      <c r="N54" s="3">
        <v>6</v>
      </c>
      <c r="O54" s="3">
        <v>8</v>
      </c>
      <c r="P54" s="3">
        <v>5</v>
      </c>
      <c r="Q54" s="3">
        <v>6</v>
      </c>
      <c r="R54" s="3">
        <v>8</v>
      </c>
      <c r="S54" s="3">
        <v>3</v>
      </c>
      <c r="T54" s="3">
        <v>8</v>
      </c>
      <c r="U54" s="3">
        <v>6</v>
      </c>
      <c r="V54" s="7">
        <f>AVERAGE(Q54:U54)</f>
        <v>6.2</v>
      </c>
      <c r="W54" s="4">
        <f>(D54-V54)/D54</f>
        <v>0.1388888888888889</v>
      </c>
      <c r="X54" s="2" t="s">
        <v>42</v>
      </c>
      <c r="Y54" s="6">
        <f>D54*(1-$W$87)</f>
        <v>3.700880704563651</v>
      </c>
      <c r="Z54" s="2">
        <f>((V54-Y54)^2)/Y54*5</f>
        <v>8.437987808038054</v>
      </c>
      <c r="AA54" s="2" t="str">
        <f>IF(Z54&gt;3.84,"Significant","Not significant")</f>
        <v>Significant</v>
      </c>
      <c r="AB54" s="2">
        <v>560</v>
      </c>
      <c r="AC54" s="2">
        <f>D54/AB54</f>
        <v>0.012857142857142857</v>
      </c>
      <c r="AD54" s="2">
        <v>562</v>
      </c>
      <c r="AE54" s="2">
        <f>V54/AD54</f>
        <v>0.01103202846975089</v>
      </c>
      <c r="AF54" s="4">
        <f>(AC54-AE54)/AC54</f>
        <v>0.14195334124159742</v>
      </c>
    </row>
    <row r="55" spans="1:32" ht="11.25">
      <c r="A55" s="1" t="s">
        <v>5</v>
      </c>
      <c r="B55" s="1" t="s">
        <v>68</v>
      </c>
      <c r="C55" s="1" t="str">
        <f>B55&amp;" London - "&amp;X55</f>
        <v>Outer London - Low</v>
      </c>
      <c r="D55" s="7">
        <v>8.8</v>
      </c>
      <c r="E55" s="3"/>
      <c r="F55" s="3"/>
      <c r="G55" s="3">
        <v>14</v>
      </c>
      <c r="H55" s="3">
        <v>11</v>
      </c>
      <c r="I55" s="3">
        <v>7</v>
      </c>
      <c r="J55" s="3">
        <v>6</v>
      </c>
      <c r="K55" s="3">
        <v>9</v>
      </c>
      <c r="L55" s="3">
        <v>4</v>
      </c>
      <c r="M55" s="3">
        <v>5</v>
      </c>
      <c r="N55" s="3">
        <v>5</v>
      </c>
      <c r="O55" s="3">
        <v>10</v>
      </c>
      <c r="P55" s="3">
        <v>5</v>
      </c>
      <c r="Q55" s="3">
        <v>13</v>
      </c>
      <c r="R55" s="3">
        <v>9</v>
      </c>
      <c r="S55" s="3">
        <v>3</v>
      </c>
      <c r="T55" s="3">
        <v>5</v>
      </c>
      <c r="U55" s="3">
        <v>5</v>
      </c>
      <c r="V55" s="7">
        <f>AVERAGE(Q55:U55)</f>
        <v>7</v>
      </c>
      <c r="W55" s="4">
        <f>(D55-V55)/D55</f>
        <v>0.2045454545454546</v>
      </c>
      <c r="X55" s="2" t="s">
        <v>41</v>
      </c>
      <c r="Y55" s="6">
        <f>D55*(1-$W$87)</f>
        <v>4.52329863891113</v>
      </c>
      <c r="Z55" s="2">
        <f>((V55-Y55)^2)/Y55*5</f>
        <v>6.780504805997156</v>
      </c>
      <c r="AA55" s="2" t="str">
        <f>IF(Z55&gt;3.84,"Significant","Not significant")</f>
        <v>Significant</v>
      </c>
      <c r="AB55" s="2">
        <v>832</v>
      </c>
      <c r="AC55" s="2">
        <f>D55/AB55</f>
        <v>0.010576923076923078</v>
      </c>
      <c r="AD55" s="2">
        <v>716</v>
      </c>
      <c r="AE55" s="2">
        <f>V55/AD55</f>
        <v>0.009776536312849162</v>
      </c>
      <c r="AF55" s="4">
        <f>(AC55-AE55)/AC55</f>
        <v>0.07567293042153382</v>
      </c>
    </row>
    <row r="56" spans="1:32" ht="11.25">
      <c r="A56" s="1" t="s">
        <v>17</v>
      </c>
      <c r="B56" s="1" t="s">
        <v>68</v>
      </c>
      <c r="C56" s="1" t="str">
        <f>B56&amp;" London - "&amp;X56</f>
        <v>Outer London - High</v>
      </c>
      <c r="D56" s="7">
        <v>6.4</v>
      </c>
      <c r="E56" s="3"/>
      <c r="F56" s="3"/>
      <c r="G56" s="3">
        <v>11</v>
      </c>
      <c r="H56" s="3">
        <v>5</v>
      </c>
      <c r="I56" s="3">
        <v>6</v>
      </c>
      <c r="J56" s="3">
        <v>2</v>
      </c>
      <c r="K56" s="3">
        <v>6</v>
      </c>
      <c r="L56" s="3">
        <v>3</v>
      </c>
      <c r="M56" s="3">
        <v>7</v>
      </c>
      <c r="N56" s="3">
        <v>3</v>
      </c>
      <c r="O56" s="3">
        <v>2</v>
      </c>
      <c r="P56" s="3">
        <v>3</v>
      </c>
      <c r="Q56" s="3">
        <v>6</v>
      </c>
      <c r="R56" s="3">
        <v>7</v>
      </c>
      <c r="S56" s="3">
        <v>2</v>
      </c>
      <c r="T56" s="3">
        <v>2</v>
      </c>
      <c r="U56" s="3">
        <v>7</v>
      </c>
      <c r="V56" s="7">
        <f>AVERAGE(Q56:U56)</f>
        <v>4.8</v>
      </c>
      <c r="W56" s="4">
        <f>(D56-V56)/D56</f>
        <v>0.25000000000000006</v>
      </c>
      <c r="X56" s="2" t="s">
        <v>42</v>
      </c>
      <c r="Y56" s="6">
        <f>D56*(1-$W$87)</f>
        <v>3.2896717373899125</v>
      </c>
      <c r="Z56" s="2">
        <f>((V56-Y56)^2)/Y56*5</f>
        <v>3.4670502757346022</v>
      </c>
      <c r="AA56" s="2" t="str">
        <f>IF(Z56&gt;3.84,"Significant","Not significant")</f>
        <v>Not significant</v>
      </c>
      <c r="AB56" s="2">
        <v>540</v>
      </c>
      <c r="AC56" s="2">
        <f>D56/AB56</f>
        <v>0.011851851851851853</v>
      </c>
      <c r="AD56" s="2">
        <v>480</v>
      </c>
      <c r="AE56" s="2">
        <f>V56/AD56</f>
        <v>0.01</v>
      </c>
      <c r="AF56" s="4">
        <f>(AC56-AE56)/AC56</f>
        <v>0.15625000000000006</v>
      </c>
    </row>
    <row r="57" spans="1:32" ht="11.25">
      <c r="A57" s="1" t="s">
        <v>21</v>
      </c>
      <c r="B57" s="1" t="s">
        <v>61</v>
      </c>
      <c r="C57" s="1" t="str">
        <f>B57&amp;" London - "&amp;X57</f>
        <v>Inner London - High</v>
      </c>
      <c r="D57" s="7">
        <v>7</v>
      </c>
      <c r="E57" s="3"/>
      <c r="F57" s="3"/>
      <c r="G57" s="3">
        <v>4</v>
      </c>
      <c r="H57" s="3">
        <v>9</v>
      </c>
      <c r="I57" s="3">
        <v>7</v>
      </c>
      <c r="J57" s="3">
        <v>7</v>
      </c>
      <c r="K57" s="3">
        <v>5</v>
      </c>
      <c r="L57" s="3">
        <v>8</v>
      </c>
      <c r="M57" s="3">
        <v>6</v>
      </c>
      <c r="N57" s="3">
        <v>8</v>
      </c>
      <c r="O57" s="3">
        <v>5</v>
      </c>
      <c r="P57" s="3">
        <v>4</v>
      </c>
      <c r="Q57" s="3">
        <v>5</v>
      </c>
      <c r="R57" s="3">
        <v>5</v>
      </c>
      <c r="S57" s="3">
        <v>7</v>
      </c>
      <c r="T57" s="3">
        <v>5</v>
      </c>
      <c r="U57" s="3">
        <v>3</v>
      </c>
      <c r="V57" s="7">
        <f>AVERAGE(Q57:U57)</f>
        <v>5</v>
      </c>
      <c r="W57" s="4">
        <f>(D57-V57)/D57</f>
        <v>0.2857142857142857</v>
      </c>
      <c r="X57" s="2" t="s">
        <v>42</v>
      </c>
      <c r="Y57" s="6">
        <f>D57*(1-$W$87)</f>
        <v>3.5980784627702165</v>
      </c>
      <c r="Z57" s="2">
        <f>((V57-Y57)^2)/Y57*5</f>
        <v>2.73115777891561</v>
      </c>
      <c r="AA57" s="2" t="str">
        <f>IF(Z57&gt;3.84,"Significant","Not significant")</f>
        <v>Not significant</v>
      </c>
      <c r="AB57" s="2">
        <v>537</v>
      </c>
      <c r="AC57" s="2">
        <f>D57/AB57</f>
        <v>0.01303538175046555</v>
      </c>
      <c r="AD57" s="2">
        <v>466</v>
      </c>
      <c r="AE57" s="2">
        <f>V57/AD57</f>
        <v>0.01072961373390558</v>
      </c>
      <c r="AF57" s="4">
        <f>(AC57-AE57)/AC57</f>
        <v>0.1768853464132434</v>
      </c>
    </row>
    <row r="58" spans="1:32" ht="11.25">
      <c r="A58" s="1" t="s">
        <v>19</v>
      </c>
      <c r="B58" s="1" t="s">
        <v>68</v>
      </c>
      <c r="C58" s="1" t="str">
        <f>B58&amp;" London - "&amp;X58</f>
        <v>Outer London - High</v>
      </c>
      <c r="D58" s="7">
        <v>4.2</v>
      </c>
      <c r="E58" s="3"/>
      <c r="F58" s="3"/>
      <c r="G58" s="3">
        <v>4</v>
      </c>
      <c r="H58" s="3">
        <v>4</v>
      </c>
      <c r="I58" s="3">
        <v>2</v>
      </c>
      <c r="J58" s="3">
        <v>3</v>
      </c>
      <c r="K58" s="3">
        <v>8</v>
      </c>
      <c r="L58" s="3">
        <v>0</v>
      </c>
      <c r="M58" s="3">
        <v>9</v>
      </c>
      <c r="N58" s="3">
        <v>5</v>
      </c>
      <c r="O58" s="3">
        <v>3</v>
      </c>
      <c r="P58" s="3">
        <v>5</v>
      </c>
      <c r="Q58" s="3">
        <v>3</v>
      </c>
      <c r="R58" s="3">
        <v>5</v>
      </c>
      <c r="S58" s="3">
        <v>2</v>
      </c>
      <c r="T58" s="3">
        <v>3</v>
      </c>
      <c r="U58" s="3">
        <v>2</v>
      </c>
      <c r="V58" s="7">
        <f>AVERAGE(Q58:U58)</f>
        <v>3</v>
      </c>
      <c r="W58" s="4">
        <f>(D58-V58)/D58</f>
        <v>0.28571428571428575</v>
      </c>
      <c r="X58" s="2" t="s">
        <v>42</v>
      </c>
      <c r="Y58" s="6">
        <f>D58*(1-$W$87)</f>
        <v>2.15884707766213</v>
      </c>
      <c r="Z58" s="2">
        <f>((V58-Y58)^2)/Y58*5</f>
        <v>1.6386946673493663</v>
      </c>
      <c r="AA58" s="2" t="str">
        <f>IF(Z58&gt;3.84,"Significant","Not significant")</f>
        <v>Not significant</v>
      </c>
      <c r="AB58" s="2">
        <v>543</v>
      </c>
      <c r="AC58" s="2">
        <f>D58/AB58</f>
        <v>0.0077348066298342545</v>
      </c>
      <c r="AD58" s="2">
        <v>562</v>
      </c>
      <c r="AE58" s="2">
        <f>V58/AD58</f>
        <v>0.005338078291814947</v>
      </c>
      <c r="AF58" s="4">
        <f>(AC58-AE58)/AC58</f>
        <v>0.3098627351296391</v>
      </c>
    </row>
    <row r="59" spans="1:32" ht="11.25">
      <c r="A59" s="1" t="s">
        <v>24</v>
      </c>
      <c r="B59" s="1" t="s">
        <v>68</v>
      </c>
      <c r="C59" s="1" t="str">
        <f>B59&amp;" London - "&amp;X59</f>
        <v>Outer London - Moderate</v>
      </c>
      <c r="D59" s="7">
        <v>5.4</v>
      </c>
      <c r="E59" s="3"/>
      <c r="F59" s="3"/>
      <c r="G59" s="3">
        <v>6</v>
      </c>
      <c r="H59" s="3">
        <v>9</v>
      </c>
      <c r="I59" s="3">
        <v>6</v>
      </c>
      <c r="J59" s="3">
        <v>4</v>
      </c>
      <c r="K59" s="3">
        <v>7</v>
      </c>
      <c r="L59" s="3">
        <v>8</v>
      </c>
      <c r="M59" s="3">
        <v>2</v>
      </c>
      <c r="N59" s="3">
        <v>3</v>
      </c>
      <c r="O59" s="3">
        <v>4</v>
      </c>
      <c r="P59" s="3">
        <v>2</v>
      </c>
      <c r="Q59" s="3">
        <v>7</v>
      </c>
      <c r="R59" s="3">
        <v>2</v>
      </c>
      <c r="S59" s="3">
        <v>3</v>
      </c>
      <c r="T59" s="3">
        <v>4</v>
      </c>
      <c r="U59" s="3">
        <v>3</v>
      </c>
      <c r="V59" s="7">
        <f>AVERAGE(Q59:U59)</f>
        <v>3.8</v>
      </c>
      <c r="W59" s="4">
        <f>(D59-V59)/D59</f>
        <v>0.2962962962962964</v>
      </c>
      <c r="X59" s="2" t="s">
        <v>40</v>
      </c>
      <c r="Y59" s="6">
        <f>D59*(1-$W$87)</f>
        <v>2.7756605284227387</v>
      </c>
      <c r="Z59" s="2">
        <f>((V59-Y59)^2)/Y59*5</f>
        <v>1.8901291103264493</v>
      </c>
      <c r="AA59" s="2" t="str">
        <f>IF(Z59&gt;3.84,"Significant","Not significant")</f>
        <v>Not significant</v>
      </c>
      <c r="AB59" s="2">
        <v>342</v>
      </c>
      <c r="AC59" s="2">
        <f>D59/AB59</f>
        <v>0.015789473684210527</v>
      </c>
      <c r="AD59" s="2">
        <v>363</v>
      </c>
      <c r="AE59" s="2">
        <f>V59/AD59</f>
        <v>0.01046831955922865</v>
      </c>
      <c r="AF59" s="4">
        <f>(AC59-AE59)/AC59</f>
        <v>0.3370064279155189</v>
      </c>
    </row>
    <row r="60" spans="1:32" ht="11.25">
      <c r="A60" s="1" t="s">
        <v>12</v>
      </c>
      <c r="B60" s="1" t="s">
        <v>68</v>
      </c>
      <c r="C60" s="1" t="str">
        <f>B60&amp;" London - "&amp;X60</f>
        <v>Outer London - Low</v>
      </c>
      <c r="D60" s="7">
        <v>7.4</v>
      </c>
      <c r="E60" s="3"/>
      <c r="F60" s="3"/>
      <c r="G60" s="3">
        <v>17</v>
      </c>
      <c r="H60" s="3">
        <v>10</v>
      </c>
      <c r="I60" s="3">
        <v>7</v>
      </c>
      <c r="J60" s="3">
        <v>5</v>
      </c>
      <c r="K60" s="3">
        <v>12</v>
      </c>
      <c r="L60" s="3">
        <v>4</v>
      </c>
      <c r="M60" s="3">
        <v>5</v>
      </c>
      <c r="N60" s="3">
        <v>5</v>
      </c>
      <c r="O60" s="3">
        <v>8</v>
      </c>
      <c r="P60" s="3">
        <v>8</v>
      </c>
      <c r="Q60" s="3">
        <v>5</v>
      </c>
      <c r="R60" s="3">
        <v>4</v>
      </c>
      <c r="S60" s="3">
        <v>8</v>
      </c>
      <c r="T60" s="3">
        <v>5</v>
      </c>
      <c r="U60" s="3">
        <v>4</v>
      </c>
      <c r="V60" s="7">
        <f>AVERAGE(Q60:U60)</f>
        <v>5.2</v>
      </c>
      <c r="W60" s="4">
        <f>(D60-V60)/D60</f>
        <v>0.2972972972972973</v>
      </c>
      <c r="X60" s="2" t="s">
        <v>41</v>
      </c>
      <c r="Y60" s="6">
        <f>D60*(1-$W$87)</f>
        <v>3.8036829463570863</v>
      </c>
      <c r="Z60" s="2">
        <f>((V60-Y60)^2)/Y60*5</f>
        <v>2.562912500582261</v>
      </c>
      <c r="AA60" s="2" t="str">
        <f>IF(Z60&gt;3.84,"Significant","Not significant")</f>
        <v>Not significant</v>
      </c>
      <c r="AB60" s="2">
        <v>891</v>
      </c>
      <c r="AC60" s="2">
        <f>D60/AB60</f>
        <v>0.00830527497194164</v>
      </c>
      <c r="AD60" s="2">
        <v>920</v>
      </c>
      <c r="AE60" s="2">
        <f>V60/AD60</f>
        <v>0.005652173913043478</v>
      </c>
      <c r="AF60" s="4">
        <f>(AC60-AE60)/AC60</f>
        <v>0.3194477085781434</v>
      </c>
    </row>
    <row r="61" spans="1:32" ht="11.25">
      <c r="A61" s="1" t="s">
        <v>20</v>
      </c>
      <c r="B61" s="1" t="s">
        <v>68</v>
      </c>
      <c r="C61" s="1" t="str">
        <f>B61&amp;" London - "&amp;X61</f>
        <v>Outer London - Moderate</v>
      </c>
      <c r="D61" s="7">
        <v>7.8</v>
      </c>
      <c r="E61" s="3"/>
      <c r="F61" s="3"/>
      <c r="G61" s="3">
        <v>7</v>
      </c>
      <c r="H61" s="3">
        <v>9</v>
      </c>
      <c r="I61" s="3">
        <v>7</v>
      </c>
      <c r="J61" s="3">
        <v>5</v>
      </c>
      <c r="K61" s="3">
        <v>10</v>
      </c>
      <c r="L61" s="3">
        <v>6</v>
      </c>
      <c r="M61" s="3">
        <v>9</v>
      </c>
      <c r="N61" s="3">
        <v>3</v>
      </c>
      <c r="O61" s="3">
        <v>2</v>
      </c>
      <c r="P61" s="3">
        <v>4</v>
      </c>
      <c r="Q61" s="3">
        <v>2</v>
      </c>
      <c r="R61" s="3">
        <v>4</v>
      </c>
      <c r="S61" s="3">
        <v>5</v>
      </c>
      <c r="T61" s="3">
        <v>7</v>
      </c>
      <c r="U61" s="3">
        <v>9</v>
      </c>
      <c r="V61" s="7">
        <f>AVERAGE(Q61:U61)</f>
        <v>5.4</v>
      </c>
      <c r="W61" s="4">
        <f>(D61-V61)/D61</f>
        <v>0.30769230769230765</v>
      </c>
      <c r="X61" s="2" t="s">
        <v>40</v>
      </c>
      <c r="Y61" s="6">
        <f>D61*(1-$W$87)</f>
        <v>4.009287429943956</v>
      </c>
      <c r="Z61" s="2">
        <f>((V61-Y61)^2)/Y61*5</f>
        <v>2.4120014919196313</v>
      </c>
      <c r="AA61" s="2" t="str">
        <f>IF(Z61&gt;3.84,"Significant","Not significant")</f>
        <v>Not significant</v>
      </c>
      <c r="AB61" s="2">
        <v>589</v>
      </c>
      <c r="AC61" s="2">
        <f>D61/AB61</f>
        <v>0.013242784380305602</v>
      </c>
      <c r="AD61" s="2">
        <v>687</v>
      </c>
      <c r="AE61" s="2">
        <f>V61/AD61</f>
        <v>0.007860262008733625</v>
      </c>
      <c r="AF61" s="4">
        <f>(AC61-AE61)/AC61</f>
        <v>0.40644944575075576</v>
      </c>
    </row>
    <row r="62" spans="1:32" ht="11.25">
      <c r="A62" s="1" t="s">
        <v>25</v>
      </c>
      <c r="B62" s="1" t="s">
        <v>61</v>
      </c>
      <c r="C62" s="1" t="str">
        <f>B62&amp;" London - "&amp;X62</f>
        <v>Inner London - Low</v>
      </c>
      <c r="D62" s="7">
        <v>3</v>
      </c>
      <c r="E62" s="3"/>
      <c r="F62" s="3"/>
      <c r="G62" s="3">
        <v>1</v>
      </c>
      <c r="H62" s="3">
        <v>3</v>
      </c>
      <c r="I62" s="3">
        <v>1</v>
      </c>
      <c r="J62" s="3">
        <v>1</v>
      </c>
      <c r="K62" s="3">
        <v>2</v>
      </c>
      <c r="L62" s="3">
        <v>2</v>
      </c>
      <c r="M62" s="3">
        <v>3</v>
      </c>
      <c r="N62" s="3">
        <v>1</v>
      </c>
      <c r="O62" s="3">
        <v>0</v>
      </c>
      <c r="P62" s="3">
        <v>3</v>
      </c>
      <c r="Q62" s="3">
        <v>1</v>
      </c>
      <c r="R62" s="3">
        <v>4</v>
      </c>
      <c r="S62" s="3">
        <v>1</v>
      </c>
      <c r="T62" s="3">
        <v>2</v>
      </c>
      <c r="U62" s="3">
        <v>2</v>
      </c>
      <c r="V62" s="7">
        <f>AVERAGE(Q62:U62)</f>
        <v>2</v>
      </c>
      <c r="W62" s="4">
        <f>(D62-V62)/D62</f>
        <v>0.3333333333333333</v>
      </c>
      <c r="X62" s="2" t="s">
        <v>41</v>
      </c>
      <c r="Y62" s="6">
        <f>D62*(1-$W$87)</f>
        <v>1.5420336269015213</v>
      </c>
      <c r="Z62" s="2">
        <f>((V62-Y62)^2)/Y62*5</f>
        <v>0.6800539081316971</v>
      </c>
      <c r="AA62" s="2" t="str">
        <f>IF(Z62&gt;3.84,"Significant","Not significant")</f>
        <v>Not significant</v>
      </c>
      <c r="AB62" s="2">
        <v>130</v>
      </c>
      <c r="AC62" s="2">
        <f>D62/AB62</f>
        <v>0.023076923076923078</v>
      </c>
      <c r="AD62" s="2">
        <v>101</v>
      </c>
      <c r="AE62" s="2">
        <f>V62/AD62</f>
        <v>0.019801980198019802</v>
      </c>
      <c r="AF62" s="4">
        <f>(AC62-AE62)/AC62</f>
        <v>0.14191419141914194</v>
      </c>
    </row>
    <row r="63" spans="1:32" ht="11.25">
      <c r="A63" s="1" t="s">
        <v>27</v>
      </c>
      <c r="B63" s="1" t="s">
        <v>68</v>
      </c>
      <c r="C63" s="1" t="str">
        <f>B63&amp;" London - "&amp;X63</f>
        <v>Outer London - Moderate</v>
      </c>
      <c r="D63" s="7">
        <v>4.8</v>
      </c>
      <c r="E63" s="3"/>
      <c r="F63" s="3"/>
      <c r="G63" s="3">
        <v>6</v>
      </c>
      <c r="H63" s="3">
        <v>6</v>
      </c>
      <c r="I63" s="3">
        <v>10</v>
      </c>
      <c r="J63" s="3">
        <v>6</v>
      </c>
      <c r="K63" s="3">
        <v>6</v>
      </c>
      <c r="L63" s="3">
        <v>3</v>
      </c>
      <c r="M63" s="3">
        <v>3</v>
      </c>
      <c r="N63" s="3">
        <v>2</v>
      </c>
      <c r="O63" s="3">
        <v>3</v>
      </c>
      <c r="P63" s="3">
        <v>2</v>
      </c>
      <c r="Q63" s="3">
        <v>3</v>
      </c>
      <c r="R63" s="3">
        <v>3</v>
      </c>
      <c r="S63" s="3">
        <v>2</v>
      </c>
      <c r="T63" s="3">
        <v>5</v>
      </c>
      <c r="U63" s="3">
        <v>2</v>
      </c>
      <c r="V63" s="7">
        <f>AVERAGE(Q63:U63)</f>
        <v>3</v>
      </c>
      <c r="W63" s="4">
        <f>(D63-V63)/D63</f>
        <v>0.375</v>
      </c>
      <c r="X63" s="2" t="s">
        <v>40</v>
      </c>
      <c r="Y63" s="6">
        <f>D63*(1-$W$87)</f>
        <v>2.4672538030424342</v>
      </c>
      <c r="Z63" s="2">
        <f>((V63-Y63)^2)/Y63*5</f>
        <v>0.5751708843710476</v>
      </c>
      <c r="AA63" s="2" t="str">
        <f>IF(Z63&gt;3.84,"Significant","Not significant")</f>
        <v>Not significant</v>
      </c>
      <c r="AB63" s="2">
        <v>370</v>
      </c>
      <c r="AC63" s="2">
        <f>D63/AB63</f>
        <v>0.012972972972972972</v>
      </c>
      <c r="AD63" s="2">
        <v>330</v>
      </c>
      <c r="AE63" s="2">
        <f>V63/AD63</f>
        <v>0.00909090909090909</v>
      </c>
      <c r="AF63" s="4">
        <f>(AC63-AE63)/AC63</f>
        <v>0.29924242424242425</v>
      </c>
    </row>
    <row r="64" spans="1:32" ht="11.25">
      <c r="A64" s="1" t="s">
        <v>7</v>
      </c>
      <c r="B64" s="1" t="s">
        <v>68</v>
      </c>
      <c r="C64" s="1" t="str">
        <f>B64&amp;" London - "&amp;X64</f>
        <v>Outer London - Low</v>
      </c>
      <c r="D64" s="7">
        <v>10.2</v>
      </c>
      <c r="E64" s="3"/>
      <c r="F64" s="3"/>
      <c r="G64" s="3">
        <v>7</v>
      </c>
      <c r="H64" s="3">
        <v>8</v>
      </c>
      <c r="I64" s="3">
        <v>13</v>
      </c>
      <c r="J64" s="3">
        <v>21</v>
      </c>
      <c r="K64" s="3">
        <v>12</v>
      </c>
      <c r="L64" s="3">
        <v>6</v>
      </c>
      <c r="M64" s="3">
        <v>9</v>
      </c>
      <c r="N64" s="3">
        <v>7</v>
      </c>
      <c r="O64" s="3">
        <v>12</v>
      </c>
      <c r="P64" s="3">
        <v>6</v>
      </c>
      <c r="Q64" s="3">
        <v>8</v>
      </c>
      <c r="R64" s="3">
        <v>4</v>
      </c>
      <c r="S64" s="3">
        <v>5</v>
      </c>
      <c r="T64" s="3">
        <v>4</v>
      </c>
      <c r="U64" s="3">
        <v>10</v>
      </c>
      <c r="V64" s="7">
        <f>AVERAGE(Q64:U64)</f>
        <v>6.2</v>
      </c>
      <c r="W64" s="4">
        <f>(D64-V64)/D64</f>
        <v>0.392156862745098</v>
      </c>
      <c r="X64" s="2" t="s">
        <v>41</v>
      </c>
      <c r="Y64" s="6">
        <f>D64*(1-$W$87)</f>
        <v>5.2429143314651725</v>
      </c>
      <c r="Z64" s="2">
        <f>((V64-Y64)^2)/Y64*5</f>
        <v>0.8735723292457186</v>
      </c>
      <c r="AA64" s="2" t="str">
        <f>IF(Z64&gt;3.84,"Significant","Not significant")</f>
        <v>Not significant</v>
      </c>
      <c r="AB64" s="2">
        <v>942</v>
      </c>
      <c r="AC64" s="2">
        <f>D64/AB64</f>
        <v>0.010828025477707006</v>
      </c>
      <c r="AD64" s="2">
        <v>919</v>
      </c>
      <c r="AE64" s="2">
        <f>V64/AD64</f>
        <v>0.006746463547334059</v>
      </c>
      <c r="AF64" s="4">
        <f>(AC64-AE64)/AC64</f>
        <v>0.3769442488638545</v>
      </c>
    </row>
    <row r="65" spans="1:32" ht="11.25">
      <c r="A65" s="1" t="s">
        <v>11</v>
      </c>
      <c r="B65" s="1" t="s">
        <v>68</v>
      </c>
      <c r="C65" s="1" t="str">
        <f>B65&amp;" London - "&amp;X65</f>
        <v>Outer London - Low</v>
      </c>
      <c r="D65" s="7">
        <v>4.4</v>
      </c>
      <c r="E65" s="3"/>
      <c r="F65" s="3"/>
      <c r="G65" s="3">
        <v>9</v>
      </c>
      <c r="H65" s="3">
        <v>4</v>
      </c>
      <c r="I65" s="3">
        <v>3</v>
      </c>
      <c r="J65" s="3">
        <v>3</v>
      </c>
      <c r="K65" s="3">
        <v>2</v>
      </c>
      <c r="L65" s="3">
        <v>0</v>
      </c>
      <c r="M65" s="3">
        <v>3</v>
      </c>
      <c r="N65" s="3">
        <v>2</v>
      </c>
      <c r="O65" s="3">
        <v>3</v>
      </c>
      <c r="P65" s="3">
        <v>3</v>
      </c>
      <c r="Q65" s="3">
        <v>1</v>
      </c>
      <c r="R65" s="3">
        <v>3</v>
      </c>
      <c r="S65" s="3">
        <v>4</v>
      </c>
      <c r="T65" s="3">
        <v>3</v>
      </c>
      <c r="U65" s="3">
        <v>2</v>
      </c>
      <c r="V65" s="7">
        <f>AVERAGE(Q65:U65)</f>
        <v>2.6</v>
      </c>
      <c r="W65" s="4">
        <f>(D65-V65)/D65</f>
        <v>0.4090909090909091</v>
      </c>
      <c r="X65" s="2" t="s">
        <v>41</v>
      </c>
      <c r="Y65" s="6">
        <f>D65*(1-$W$87)</f>
        <v>2.261649319455565</v>
      </c>
      <c r="Z65" s="2">
        <f>((V65-Y65)^2)/Y65*5</f>
        <v>0.25309225006739966</v>
      </c>
      <c r="AA65" s="2" t="str">
        <f>IF(Z65&gt;3.84,"Significant","Not significant")</f>
        <v>Not significant</v>
      </c>
      <c r="AB65" s="2">
        <v>377</v>
      </c>
      <c r="AC65" s="2">
        <f>D65/AB65</f>
        <v>0.0116710875331565</v>
      </c>
      <c r="AD65" s="2">
        <v>354</v>
      </c>
      <c r="AE65" s="2">
        <f>V65/AD65</f>
        <v>0.007344632768361582</v>
      </c>
      <c r="AF65" s="4">
        <f>(AC65-AE65)/AC65</f>
        <v>0.3706985105290191</v>
      </c>
    </row>
    <row r="66" spans="1:32" ht="11.25">
      <c r="A66" s="1" t="s">
        <v>9</v>
      </c>
      <c r="B66" s="1" t="s">
        <v>61</v>
      </c>
      <c r="C66" s="1" t="str">
        <f>B66&amp;" London - "&amp;X66</f>
        <v>Inner London - High</v>
      </c>
      <c r="D66" s="7">
        <v>9</v>
      </c>
      <c r="E66" s="3"/>
      <c r="F66" s="3"/>
      <c r="G66" s="3">
        <v>4</v>
      </c>
      <c r="H66" s="3">
        <v>8</v>
      </c>
      <c r="I66" s="3">
        <v>4</v>
      </c>
      <c r="J66" s="3">
        <v>7</v>
      </c>
      <c r="K66" s="3">
        <v>2</v>
      </c>
      <c r="L66" s="3">
        <v>6</v>
      </c>
      <c r="M66" s="3">
        <v>4</v>
      </c>
      <c r="N66" s="3">
        <v>5</v>
      </c>
      <c r="O66" s="3">
        <v>3</v>
      </c>
      <c r="P66" s="3">
        <v>5</v>
      </c>
      <c r="Q66" s="3">
        <v>5</v>
      </c>
      <c r="R66" s="3">
        <v>7</v>
      </c>
      <c r="S66" s="3">
        <v>7</v>
      </c>
      <c r="T66" s="3">
        <v>4</v>
      </c>
      <c r="U66" s="3">
        <v>3</v>
      </c>
      <c r="V66" s="7">
        <f>AVERAGE(Q66:U66)</f>
        <v>5.2</v>
      </c>
      <c r="W66" s="4">
        <f>(D66-V66)/D66</f>
        <v>0.4222222222222222</v>
      </c>
      <c r="X66" s="2" t="s">
        <v>42</v>
      </c>
      <c r="Y66" s="6">
        <f>D66*(1-$W$87)</f>
        <v>4.6261008807045645</v>
      </c>
      <c r="Z66" s="2">
        <f>((V66-Y66)^2)/Y66*5</f>
        <v>0.35598034675576995</v>
      </c>
      <c r="AA66" s="2" t="str">
        <f>IF(Z66&gt;3.84,"Significant","Not significant")</f>
        <v>Not significant</v>
      </c>
      <c r="AB66" s="2">
        <v>336</v>
      </c>
      <c r="AC66" s="2">
        <f>D66/AB66</f>
        <v>0.026785714285714284</v>
      </c>
      <c r="AD66" s="2">
        <v>300</v>
      </c>
      <c r="AE66" s="2">
        <f>V66/AD66</f>
        <v>0.017333333333333333</v>
      </c>
      <c r="AF66" s="4">
        <f>(AC66-AE66)/AC66</f>
        <v>0.35288888888888886</v>
      </c>
    </row>
    <row r="67" spans="1:32" ht="11.25">
      <c r="A67" s="1" t="s">
        <v>23</v>
      </c>
      <c r="B67" s="1" t="s">
        <v>68</v>
      </c>
      <c r="C67" s="1" t="str">
        <f>B67&amp;" London - "&amp;X67</f>
        <v>Outer London - Moderate</v>
      </c>
      <c r="D67" s="7">
        <v>7.2</v>
      </c>
      <c r="E67" s="3"/>
      <c r="F67" s="3"/>
      <c r="G67" s="3">
        <v>10</v>
      </c>
      <c r="H67" s="3">
        <v>8</v>
      </c>
      <c r="I67" s="3">
        <v>4</v>
      </c>
      <c r="J67" s="3">
        <v>7</v>
      </c>
      <c r="K67" s="3">
        <v>2</v>
      </c>
      <c r="L67" s="3">
        <v>6</v>
      </c>
      <c r="M67" s="3">
        <v>6</v>
      </c>
      <c r="N67" s="3">
        <v>3</v>
      </c>
      <c r="O67" s="3">
        <v>4</v>
      </c>
      <c r="P67" s="3">
        <v>5</v>
      </c>
      <c r="Q67" s="3">
        <v>5</v>
      </c>
      <c r="R67" s="3">
        <v>0</v>
      </c>
      <c r="S67" s="3">
        <v>6</v>
      </c>
      <c r="T67" s="3">
        <v>5</v>
      </c>
      <c r="U67" s="3">
        <v>4</v>
      </c>
      <c r="V67" s="7">
        <f>AVERAGE(Q67:U67)</f>
        <v>4</v>
      </c>
      <c r="W67" s="4">
        <f>(D67-V67)/D67</f>
        <v>0.4444444444444445</v>
      </c>
      <c r="X67" s="2" t="s">
        <v>40</v>
      </c>
      <c r="Y67" s="6">
        <f>D67*(1-$W$87)</f>
        <v>3.700880704563651</v>
      </c>
      <c r="Z67" s="2">
        <f>((V67-Y67)^2)/Y67*5</f>
        <v>0.12087981219174004</v>
      </c>
      <c r="AA67" s="2" t="str">
        <f>IF(Z67&gt;3.84,"Significant","Not significant")</f>
        <v>Not significant</v>
      </c>
      <c r="AB67" s="2">
        <v>625</v>
      </c>
      <c r="AC67" s="2">
        <f>D67/AB67</f>
        <v>0.01152</v>
      </c>
      <c r="AD67" s="2">
        <v>494</v>
      </c>
      <c r="AE67" s="2">
        <f>V67/AD67</f>
        <v>0.008097165991902834</v>
      </c>
      <c r="AF67" s="4">
        <f>(AC67-AE67)/AC67</f>
        <v>0.29712100764732347</v>
      </c>
    </row>
    <row r="68" spans="1:32" ht="11.25">
      <c r="A68" s="1" t="s">
        <v>0</v>
      </c>
      <c r="B68" s="1" t="s">
        <v>68</v>
      </c>
      <c r="C68" s="1" t="str">
        <f>B68&amp;" London - "&amp;X68</f>
        <v>Outer London - Low</v>
      </c>
      <c r="D68" s="7">
        <v>11.6</v>
      </c>
      <c r="E68" s="3"/>
      <c r="F68" s="3"/>
      <c r="G68" s="3">
        <v>20</v>
      </c>
      <c r="H68" s="3">
        <v>12</v>
      </c>
      <c r="I68" s="3">
        <v>12</v>
      </c>
      <c r="J68" s="3">
        <v>17</v>
      </c>
      <c r="K68" s="3">
        <v>14</v>
      </c>
      <c r="L68" s="3">
        <v>18</v>
      </c>
      <c r="M68" s="3">
        <v>8</v>
      </c>
      <c r="N68" s="3">
        <v>9</v>
      </c>
      <c r="O68" s="3">
        <v>8</v>
      </c>
      <c r="P68" s="3">
        <v>7</v>
      </c>
      <c r="Q68" s="3">
        <v>8</v>
      </c>
      <c r="R68" s="3">
        <v>5</v>
      </c>
      <c r="S68" s="3">
        <v>9</v>
      </c>
      <c r="T68" s="3">
        <v>2</v>
      </c>
      <c r="U68" s="3">
        <v>8</v>
      </c>
      <c r="V68" s="7">
        <f>AVERAGE(Q68:U68)</f>
        <v>6.4</v>
      </c>
      <c r="W68" s="4">
        <f>(D68-V68)/D68</f>
        <v>0.44827586206896547</v>
      </c>
      <c r="X68" s="2" t="s">
        <v>41</v>
      </c>
      <c r="Y68" s="6">
        <f>D68*(1-$W$87)</f>
        <v>5.962530024019216</v>
      </c>
      <c r="Z68" s="2">
        <f>((V68-Y68)^2)/Y68*5</f>
        <v>0.16048554817642893</v>
      </c>
      <c r="AA68" s="2" t="str">
        <f>IF(Z68&gt;3.84,"Significant","Not significant")</f>
        <v>Not significant</v>
      </c>
      <c r="AB68" s="2">
        <v>998</v>
      </c>
      <c r="AC68" s="2">
        <f>D68/AB68</f>
        <v>0.011623246492985972</v>
      </c>
      <c r="AD68" s="2">
        <v>986</v>
      </c>
      <c r="AE68" s="2">
        <f>V68/AD68</f>
        <v>0.006490872210953348</v>
      </c>
      <c r="AF68" s="4">
        <f>(AC68-AE68)/AC68</f>
        <v>0.44156116667832407</v>
      </c>
    </row>
    <row r="69" spans="1:32" ht="11.25">
      <c r="A69" s="1" t="s">
        <v>16</v>
      </c>
      <c r="B69" s="1" t="s">
        <v>61</v>
      </c>
      <c r="C69" s="1" t="str">
        <f>B69&amp;" London - "&amp;X69</f>
        <v>Inner London - Moderate</v>
      </c>
      <c r="D69" s="7">
        <v>11</v>
      </c>
      <c r="E69" s="3"/>
      <c r="F69" s="3"/>
      <c r="G69" s="3">
        <v>13</v>
      </c>
      <c r="H69" s="3">
        <v>4</v>
      </c>
      <c r="I69" s="3">
        <v>8</v>
      </c>
      <c r="J69" s="3">
        <v>10</v>
      </c>
      <c r="K69" s="3">
        <v>10</v>
      </c>
      <c r="L69" s="3">
        <v>12</v>
      </c>
      <c r="M69" s="3">
        <v>2</v>
      </c>
      <c r="N69" s="3">
        <v>2</v>
      </c>
      <c r="O69" s="3">
        <v>10</v>
      </c>
      <c r="P69" s="3">
        <v>6</v>
      </c>
      <c r="Q69" s="3">
        <v>7</v>
      </c>
      <c r="R69" s="3">
        <v>9</v>
      </c>
      <c r="S69" s="3">
        <v>7</v>
      </c>
      <c r="T69" s="3">
        <v>1</v>
      </c>
      <c r="U69" s="3">
        <v>5</v>
      </c>
      <c r="V69" s="7">
        <f>AVERAGE(Q69:U69)</f>
        <v>5.8</v>
      </c>
      <c r="W69" s="4">
        <f>(D69-V69)/D69</f>
        <v>0.4727272727272727</v>
      </c>
      <c r="X69" s="2" t="s">
        <v>40</v>
      </c>
      <c r="Y69" s="6">
        <f>D69*(1-$W$87)</f>
        <v>5.654123298638911</v>
      </c>
      <c r="Z69" s="2">
        <f>((V69-Y69)^2)/Y69*5</f>
        <v>0.01881813578872155</v>
      </c>
      <c r="AA69" s="2" t="str">
        <f>IF(Z69&gt;3.84,"Significant","Not significant")</f>
        <v>Not significant</v>
      </c>
      <c r="AB69" s="2">
        <v>579</v>
      </c>
      <c r="AC69" s="2">
        <f>D69/AB69</f>
        <v>0.018998272884283247</v>
      </c>
      <c r="AD69" s="2">
        <v>464</v>
      </c>
      <c r="AE69" s="2">
        <f>V69/AD69</f>
        <v>0.012499999999999999</v>
      </c>
      <c r="AF69" s="4">
        <f>(AC69-AE69)/AC69</f>
        <v>0.3420454545454546</v>
      </c>
    </row>
    <row r="70" spans="1:32" ht="11.25">
      <c r="A70" s="1" t="s">
        <v>32</v>
      </c>
      <c r="B70" s="1" t="s">
        <v>68</v>
      </c>
      <c r="C70" s="1" t="str">
        <f>B70&amp;" London - "&amp;X70</f>
        <v>Outer London - High</v>
      </c>
      <c r="D70" s="7">
        <v>5.4</v>
      </c>
      <c r="E70" s="3"/>
      <c r="F70" s="3"/>
      <c r="G70" s="3">
        <v>7</v>
      </c>
      <c r="H70" s="3">
        <v>1</v>
      </c>
      <c r="I70" s="3">
        <v>5</v>
      </c>
      <c r="J70" s="3">
        <v>1</v>
      </c>
      <c r="K70" s="3">
        <v>3</v>
      </c>
      <c r="L70" s="3">
        <v>3</v>
      </c>
      <c r="M70" s="3">
        <v>5</v>
      </c>
      <c r="N70" s="3">
        <v>2</v>
      </c>
      <c r="O70" s="3">
        <v>4</v>
      </c>
      <c r="P70" s="3">
        <v>1</v>
      </c>
      <c r="Q70" s="3">
        <v>3</v>
      </c>
      <c r="R70" s="3">
        <v>2</v>
      </c>
      <c r="S70" s="3">
        <v>1</v>
      </c>
      <c r="T70" s="3">
        <v>4</v>
      </c>
      <c r="U70" s="3">
        <v>4</v>
      </c>
      <c r="V70" s="7">
        <f>AVERAGE(Q70:U70)</f>
        <v>2.8</v>
      </c>
      <c r="W70" s="4">
        <f>(D70-V70)/D70</f>
        <v>0.48148148148148157</v>
      </c>
      <c r="X70" s="2" t="s">
        <v>42</v>
      </c>
      <c r="Y70" s="6">
        <f>D70*(1-$W$87)</f>
        <v>2.7756605284227387</v>
      </c>
      <c r="Z70" s="2">
        <f>((V70-Y70)^2)/Y70*5</f>
        <v>0.0010671511710348411</v>
      </c>
      <c r="AA70" s="2" t="str">
        <f>IF(Z70&gt;3.84,"Significant","Not significant")</f>
        <v>Not significant</v>
      </c>
      <c r="AB70" s="2">
        <v>446</v>
      </c>
      <c r="AC70" s="2">
        <f>D70/AB70</f>
        <v>0.01210762331838565</v>
      </c>
      <c r="AD70" s="2">
        <v>404</v>
      </c>
      <c r="AE70" s="2">
        <f>V70/AD70</f>
        <v>0.00693069306930693</v>
      </c>
      <c r="AF70" s="4">
        <f>(AC70-AE70)/AC70</f>
        <v>0.42757609094242766</v>
      </c>
    </row>
    <row r="71" spans="1:32" ht="11.25">
      <c r="A71" s="1" t="s">
        <v>2</v>
      </c>
      <c r="B71" s="1" t="s">
        <v>68</v>
      </c>
      <c r="C71" s="1" t="str">
        <f>B71&amp;" London - "&amp;X71</f>
        <v>Outer London - Moderate</v>
      </c>
      <c r="D71" s="7">
        <v>8.2</v>
      </c>
      <c r="E71" s="3"/>
      <c r="F71" s="3"/>
      <c r="G71" s="3">
        <v>2</v>
      </c>
      <c r="H71" s="3">
        <v>6</v>
      </c>
      <c r="I71" s="3">
        <v>7</v>
      </c>
      <c r="J71" s="3">
        <v>10</v>
      </c>
      <c r="K71" s="3">
        <v>11</v>
      </c>
      <c r="L71" s="3">
        <v>7</v>
      </c>
      <c r="M71" s="3">
        <v>8</v>
      </c>
      <c r="N71" s="3">
        <v>3</v>
      </c>
      <c r="O71" s="3">
        <v>3</v>
      </c>
      <c r="P71" s="3">
        <v>4</v>
      </c>
      <c r="Q71" s="3">
        <v>3</v>
      </c>
      <c r="R71" s="3">
        <v>2</v>
      </c>
      <c r="S71" s="3">
        <v>7</v>
      </c>
      <c r="T71" s="3">
        <v>3</v>
      </c>
      <c r="U71" s="3">
        <v>6</v>
      </c>
      <c r="V71" s="7">
        <f>AVERAGE(Q71:U71)</f>
        <v>4.2</v>
      </c>
      <c r="W71" s="4">
        <f>(D71-V71)/D71</f>
        <v>0.4878048780487804</v>
      </c>
      <c r="X71" s="2" t="s">
        <v>40</v>
      </c>
      <c r="Y71" s="6">
        <f>D71*(1-$W$87)</f>
        <v>4.214891913530825</v>
      </c>
      <c r="Z71" s="2">
        <f>((V71-Y71)^2)/Y71*5</f>
        <v>0.00026307802567561553</v>
      </c>
      <c r="AA71" s="2" t="str">
        <f>IF(Z71&gt;3.84,"Significant","Not significant")</f>
        <v>Not significant</v>
      </c>
      <c r="AB71" s="2">
        <v>582</v>
      </c>
      <c r="AC71" s="2">
        <f>D71/AB71</f>
        <v>0.0140893470790378</v>
      </c>
      <c r="AD71" s="2">
        <v>543</v>
      </c>
      <c r="AE71" s="2">
        <f>V71/AD71</f>
        <v>0.0077348066298342545</v>
      </c>
      <c r="AF71" s="4">
        <f>(AC71-AE71)/AC71</f>
        <v>0.45101738310200773</v>
      </c>
    </row>
    <row r="72" spans="1:32" ht="11.25">
      <c r="A72" s="1" t="s">
        <v>30</v>
      </c>
      <c r="B72" s="1" t="s">
        <v>68</v>
      </c>
      <c r="C72" s="1" t="str">
        <f>B72&amp;" London - "&amp;X72</f>
        <v>Outer London - Low</v>
      </c>
      <c r="D72" s="7">
        <v>2.8</v>
      </c>
      <c r="E72" s="3"/>
      <c r="F72" s="3"/>
      <c r="G72" s="3">
        <v>2</v>
      </c>
      <c r="H72" s="3">
        <v>6</v>
      </c>
      <c r="I72" s="3">
        <v>2</v>
      </c>
      <c r="J72" s="3">
        <v>6</v>
      </c>
      <c r="K72" s="3">
        <v>2</v>
      </c>
      <c r="L72" s="3">
        <v>1</v>
      </c>
      <c r="M72" s="3">
        <v>3</v>
      </c>
      <c r="N72" s="3">
        <v>1</v>
      </c>
      <c r="O72" s="3">
        <v>2</v>
      </c>
      <c r="P72" s="3">
        <v>1</v>
      </c>
      <c r="Q72" s="3">
        <v>0</v>
      </c>
      <c r="R72" s="3">
        <v>3</v>
      </c>
      <c r="S72" s="3">
        <v>0</v>
      </c>
      <c r="T72" s="3">
        <v>1</v>
      </c>
      <c r="U72" s="3">
        <v>3</v>
      </c>
      <c r="V72" s="7">
        <f>AVERAGE(Q72:U72)</f>
        <v>1.4</v>
      </c>
      <c r="W72" s="4">
        <f>(D72-V72)/D72</f>
        <v>0.5</v>
      </c>
      <c r="X72" s="2" t="s">
        <v>41</v>
      </c>
      <c r="Y72" s="6">
        <f>D72*(1-$W$87)</f>
        <v>1.4392313851080865</v>
      </c>
      <c r="Z72" s="2">
        <f>((V72-Y72)^2)/Y72*5</f>
        <v>0.005346956693080343</v>
      </c>
      <c r="AA72" s="2" t="str">
        <f>IF(Z72&gt;3.84,"Significant","Not significant")</f>
        <v>Not significant</v>
      </c>
      <c r="AB72" s="2">
        <v>556</v>
      </c>
      <c r="AC72" s="2">
        <f>D72/AB72</f>
        <v>0.005035971223021582</v>
      </c>
      <c r="AD72" s="2">
        <v>476</v>
      </c>
      <c r="AE72" s="2">
        <f>V72/AD72</f>
        <v>0.0029411764705882353</v>
      </c>
      <c r="AF72" s="4">
        <f>(AC72-AE72)/AC72</f>
        <v>0.4159663865546218</v>
      </c>
    </row>
    <row r="73" spans="1:32" ht="11.25">
      <c r="A73" s="1" t="s">
        <v>71</v>
      </c>
      <c r="B73" s="1" t="s">
        <v>61</v>
      </c>
      <c r="C73" s="1" t="str">
        <f>B73&amp;" London - "&amp;X73</f>
        <v>Inner London - Low</v>
      </c>
      <c r="D73" s="7">
        <v>14.2</v>
      </c>
      <c r="E73" s="3"/>
      <c r="F73" s="3"/>
      <c r="G73" s="3">
        <v>11</v>
      </c>
      <c r="H73" s="3">
        <v>9</v>
      </c>
      <c r="I73" s="3">
        <v>12</v>
      </c>
      <c r="J73" s="3">
        <v>13</v>
      </c>
      <c r="K73" s="3">
        <v>5</v>
      </c>
      <c r="L73" s="3">
        <v>20</v>
      </c>
      <c r="M73" s="3">
        <v>15</v>
      </c>
      <c r="N73" s="3">
        <v>4</v>
      </c>
      <c r="O73" s="3">
        <v>6</v>
      </c>
      <c r="P73" s="3">
        <v>9</v>
      </c>
      <c r="Q73" s="3">
        <v>6</v>
      </c>
      <c r="R73" s="3">
        <v>6</v>
      </c>
      <c r="S73" s="3">
        <v>4</v>
      </c>
      <c r="T73" s="3">
        <v>13</v>
      </c>
      <c r="U73" s="3">
        <v>6</v>
      </c>
      <c r="V73" s="7">
        <f>AVERAGE(Q73:U73)</f>
        <v>7</v>
      </c>
      <c r="W73" s="4">
        <f>(D73-V73)/D73</f>
        <v>0.5070422535211268</v>
      </c>
      <c r="X73" s="2" t="s">
        <v>41</v>
      </c>
      <c r="Y73" s="6">
        <f>D73*(1-$W$87)</f>
        <v>7.298959167333868</v>
      </c>
      <c r="Z73" s="2">
        <f>((V73-Y73)^2)/Y73*5</f>
        <v>0.06122556770351584</v>
      </c>
      <c r="AA73" s="2" t="str">
        <f>IF(Z73&gt;3.84,"Significant","Not significant")</f>
        <v>Not significant</v>
      </c>
      <c r="AB73" s="2">
        <v>664</v>
      </c>
      <c r="AC73" s="2">
        <f>D73/AB73</f>
        <v>0.021385542168674696</v>
      </c>
      <c r="AD73" s="2">
        <v>526</v>
      </c>
      <c r="AE73" s="2">
        <f>V73/AD73</f>
        <v>0.013307984790874524</v>
      </c>
      <c r="AF73" s="4">
        <f>(AC73-AE73)/AC73</f>
        <v>0.377711133722487</v>
      </c>
    </row>
    <row r="74" spans="1:32" ht="11.25">
      <c r="A74" s="1" t="s">
        <v>28</v>
      </c>
      <c r="B74" s="1" t="s">
        <v>61</v>
      </c>
      <c r="C74" s="1" t="str">
        <f>B74&amp;" London - "&amp;X74</f>
        <v>Inner London - Low</v>
      </c>
      <c r="D74" s="7">
        <v>7</v>
      </c>
      <c r="E74" s="3"/>
      <c r="F74" s="3"/>
      <c r="G74" s="3">
        <v>9</v>
      </c>
      <c r="H74" s="3">
        <v>5</v>
      </c>
      <c r="I74" s="3">
        <v>10</v>
      </c>
      <c r="J74" s="3">
        <v>3</v>
      </c>
      <c r="K74" s="3">
        <v>8</v>
      </c>
      <c r="L74" s="3">
        <v>4</v>
      </c>
      <c r="M74" s="3">
        <v>2</v>
      </c>
      <c r="N74" s="3">
        <v>3</v>
      </c>
      <c r="O74" s="3">
        <v>5</v>
      </c>
      <c r="P74" s="3">
        <v>1</v>
      </c>
      <c r="Q74" s="3">
        <v>2</v>
      </c>
      <c r="R74" s="3">
        <v>2</v>
      </c>
      <c r="S74" s="3">
        <v>4</v>
      </c>
      <c r="T74" s="3">
        <v>2</v>
      </c>
      <c r="U74" s="3">
        <v>6</v>
      </c>
      <c r="V74" s="7">
        <f>AVERAGE(Q74:U74)</f>
        <v>3.2</v>
      </c>
      <c r="W74" s="4">
        <f>(D74-V74)/D74</f>
        <v>0.5428571428571428</v>
      </c>
      <c r="X74" s="2" t="s">
        <v>41</v>
      </c>
      <c r="Y74" s="6">
        <f>D74*(1-$W$87)</f>
        <v>3.5980784627702165</v>
      </c>
      <c r="Z74" s="2">
        <f>((V74-Y74)^2)/Y74*5</f>
        <v>0.22020984834151267</v>
      </c>
      <c r="AA74" s="2" t="str">
        <f>IF(Z74&gt;3.84,"Significant","Not significant")</f>
        <v>Not significant</v>
      </c>
      <c r="AB74" s="2">
        <v>365</v>
      </c>
      <c r="AC74" s="2">
        <f>D74/AB74</f>
        <v>0.019178082191780823</v>
      </c>
      <c r="AD74" s="2">
        <v>323</v>
      </c>
      <c r="AE74" s="2">
        <f>V74/AD74</f>
        <v>0.009907120743034056</v>
      </c>
      <c r="AF74" s="4">
        <f>(AC74-AE74)/AC74</f>
        <v>0.4834144183989385</v>
      </c>
    </row>
    <row r="75" spans="1:32" ht="11.25">
      <c r="A75" s="1" t="s">
        <v>4</v>
      </c>
      <c r="B75" s="1" t="s">
        <v>61</v>
      </c>
      <c r="C75" s="1" t="str">
        <f>B75&amp;" London - "&amp;X75</f>
        <v>Inner London - High</v>
      </c>
      <c r="D75" s="7">
        <v>7.6</v>
      </c>
      <c r="E75" s="3"/>
      <c r="F75" s="3"/>
      <c r="G75" s="3">
        <v>5</v>
      </c>
      <c r="H75" s="3">
        <v>4</v>
      </c>
      <c r="I75" s="3">
        <v>2</v>
      </c>
      <c r="J75" s="3">
        <v>8</v>
      </c>
      <c r="K75" s="3">
        <v>6</v>
      </c>
      <c r="L75" s="3">
        <v>4</v>
      </c>
      <c r="M75" s="3">
        <v>5</v>
      </c>
      <c r="N75" s="3">
        <v>7</v>
      </c>
      <c r="O75" s="3">
        <v>6</v>
      </c>
      <c r="P75" s="3">
        <v>6</v>
      </c>
      <c r="Q75" s="3">
        <v>4</v>
      </c>
      <c r="R75" s="3">
        <v>3</v>
      </c>
      <c r="S75" s="3">
        <v>2</v>
      </c>
      <c r="T75" s="3">
        <v>4</v>
      </c>
      <c r="U75" s="3">
        <v>4</v>
      </c>
      <c r="V75" s="7">
        <f>AVERAGE(Q75:U75)</f>
        <v>3.4</v>
      </c>
      <c r="W75" s="4">
        <f>(D75-V75)/D75</f>
        <v>0.5526315789473684</v>
      </c>
      <c r="X75" s="2" t="s">
        <v>42</v>
      </c>
      <c r="Y75" s="6">
        <f>D75*(1-$W$87)</f>
        <v>3.9064851881505205</v>
      </c>
      <c r="Z75" s="2">
        <f>((V75-Y75)^2)/Y75*5</f>
        <v>0.3283351061895592</v>
      </c>
      <c r="AA75" s="2" t="str">
        <f>IF(Z75&gt;3.84,"Significant","Not significant")</f>
        <v>Not significant</v>
      </c>
      <c r="AB75" s="2">
        <v>387</v>
      </c>
      <c r="AC75" s="2">
        <f>D75/AB75</f>
        <v>0.019638242894056846</v>
      </c>
      <c r="AD75" s="2">
        <v>289</v>
      </c>
      <c r="AE75" s="2">
        <f>V75/AD75</f>
        <v>0.011764705882352941</v>
      </c>
      <c r="AF75" s="4">
        <f>(AC75-AE75)/AC75</f>
        <v>0.4009287925696594</v>
      </c>
    </row>
    <row r="76" spans="1:32" ht="11.25">
      <c r="A76" s="1" t="s">
        <v>3</v>
      </c>
      <c r="B76" s="1" t="s">
        <v>68</v>
      </c>
      <c r="C76" s="1" t="str">
        <f>B76&amp;" London - "&amp;X76</f>
        <v>Outer London - Low</v>
      </c>
      <c r="D76" s="7">
        <v>9.8</v>
      </c>
      <c r="E76" s="3"/>
      <c r="F76" s="3"/>
      <c r="G76" s="3">
        <v>13</v>
      </c>
      <c r="H76" s="3">
        <v>10</v>
      </c>
      <c r="I76" s="3">
        <v>9</v>
      </c>
      <c r="J76" s="3">
        <v>12</v>
      </c>
      <c r="K76" s="3">
        <v>7</v>
      </c>
      <c r="L76" s="3">
        <v>14</v>
      </c>
      <c r="M76" s="3">
        <v>11</v>
      </c>
      <c r="N76" s="3">
        <v>3</v>
      </c>
      <c r="O76" s="3">
        <v>7</v>
      </c>
      <c r="P76" s="3">
        <v>7</v>
      </c>
      <c r="Q76" s="3">
        <v>5</v>
      </c>
      <c r="R76" s="3">
        <v>3</v>
      </c>
      <c r="S76" s="3">
        <v>7</v>
      </c>
      <c r="T76" s="3">
        <v>4</v>
      </c>
      <c r="U76" s="3">
        <v>2</v>
      </c>
      <c r="V76" s="7">
        <f>AVERAGE(Q76:U76)</f>
        <v>4.2</v>
      </c>
      <c r="W76" s="4">
        <f>(D76-V76)/D76</f>
        <v>0.5714285714285714</v>
      </c>
      <c r="X76" s="2" t="s">
        <v>41</v>
      </c>
      <c r="Y76" s="6">
        <f>D76*(1-$W$87)</f>
        <v>5.037309847878303</v>
      </c>
      <c r="Z76" s="2">
        <f>((V76-Y76)^2)/Y76*5</f>
        <v>0.695895033784037</v>
      </c>
      <c r="AA76" s="2" t="str">
        <f>IF(Z76&gt;3.84,"Significant","Not significant")</f>
        <v>Not significant</v>
      </c>
      <c r="AB76" s="2">
        <v>798</v>
      </c>
      <c r="AC76" s="2">
        <f>D76/AB76</f>
        <v>0.012280701754385967</v>
      </c>
      <c r="AD76" s="2">
        <v>746</v>
      </c>
      <c r="AE76" s="2">
        <f>V76/AD76</f>
        <v>0.005630026809651475</v>
      </c>
      <c r="AF76" s="4">
        <f>(AC76-AE76)/AC76</f>
        <v>0.5415549597855228</v>
      </c>
    </row>
    <row r="77" spans="1:32" ht="11.25">
      <c r="A77" s="1" t="s">
        <v>14</v>
      </c>
      <c r="B77" s="1" t="s">
        <v>68</v>
      </c>
      <c r="C77" s="1" t="str">
        <f>B77&amp;" London - "&amp;X77</f>
        <v>Outer London - Low</v>
      </c>
      <c r="D77" s="7">
        <v>10</v>
      </c>
      <c r="E77" s="3"/>
      <c r="F77" s="3"/>
      <c r="G77" s="3">
        <v>9</v>
      </c>
      <c r="H77" s="3">
        <v>15</v>
      </c>
      <c r="I77" s="3">
        <v>14</v>
      </c>
      <c r="J77" s="3">
        <v>13</v>
      </c>
      <c r="K77" s="3">
        <v>9</v>
      </c>
      <c r="L77" s="3">
        <v>3</v>
      </c>
      <c r="M77" s="3">
        <v>6</v>
      </c>
      <c r="N77" s="3">
        <v>7</v>
      </c>
      <c r="O77" s="3">
        <v>7</v>
      </c>
      <c r="P77" s="3">
        <v>2</v>
      </c>
      <c r="Q77" s="3">
        <v>3</v>
      </c>
      <c r="R77" s="3">
        <v>3</v>
      </c>
      <c r="S77" s="3">
        <v>9</v>
      </c>
      <c r="T77" s="3">
        <v>3</v>
      </c>
      <c r="U77" s="3">
        <v>2</v>
      </c>
      <c r="V77" s="7">
        <f>AVERAGE(Q77:U77)</f>
        <v>4</v>
      </c>
      <c r="W77" s="4">
        <f>(D77-V77)/D77</f>
        <v>0.6</v>
      </c>
      <c r="X77" s="2" t="s">
        <v>41</v>
      </c>
      <c r="Y77" s="6">
        <f>D77*(1-$W$87)</f>
        <v>5.140112089671738</v>
      </c>
      <c r="Z77" s="2">
        <f>((V77-Y77)^2)/Y77*5</f>
        <v>1.2644233767075974</v>
      </c>
      <c r="AA77" s="2" t="str">
        <f>IF(Z77&gt;3.84,"Significant","Not significant")</f>
        <v>Not significant</v>
      </c>
      <c r="AB77" s="2">
        <v>1026</v>
      </c>
      <c r="AC77" s="2">
        <f>D77/AB77</f>
        <v>0.009746588693957114</v>
      </c>
      <c r="AD77" s="2">
        <v>932</v>
      </c>
      <c r="AE77" s="2">
        <f>V77/AD77</f>
        <v>0.004291845493562232</v>
      </c>
      <c r="AF77" s="4">
        <f>(AC77-AE77)/AC77</f>
        <v>0.559656652360515</v>
      </c>
    </row>
    <row r="78" spans="1:32" ht="11.25">
      <c r="A78" s="1" t="s">
        <v>22</v>
      </c>
      <c r="B78" s="1" t="s">
        <v>68</v>
      </c>
      <c r="C78" s="1" t="str">
        <f>B78&amp;" London - "&amp;X78</f>
        <v>Outer London - Moderate</v>
      </c>
      <c r="D78" s="7">
        <v>6.4</v>
      </c>
      <c r="E78" s="3"/>
      <c r="F78" s="3"/>
      <c r="G78" s="3">
        <v>6</v>
      </c>
      <c r="H78" s="3">
        <v>3</v>
      </c>
      <c r="I78" s="3">
        <v>2</v>
      </c>
      <c r="J78" s="3">
        <v>2</v>
      </c>
      <c r="K78" s="3">
        <v>2</v>
      </c>
      <c r="L78" s="3">
        <v>2</v>
      </c>
      <c r="M78" s="3">
        <v>3</v>
      </c>
      <c r="N78" s="3">
        <v>2</v>
      </c>
      <c r="O78" s="3">
        <v>4</v>
      </c>
      <c r="P78" s="3">
        <v>2</v>
      </c>
      <c r="Q78" s="3">
        <v>2</v>
      </c>
      <c r="R78" s="3">
        <v>4</v>
      </c>
      <c r="S78" s="3">
        <v>4</v>
      </c>
      <c r="T78" s="3">
        <v>1</v>
      </c>
      <c r="U78" s="3">
        <v>1</v>
      </c>
      <c r="V78" s="7">
        <f>AVERAGE(Q78:U78)</f>
        <v>2.4</v>
      </c>
      <c r="W78" s="4">
        <f>(D78-V78)/D78</f>
        <v>0.625</v>
      </c>
      <c r="X78" s="2" t="s">
        <v>40</v>
      </c>
      <c r="Y78" s="6">
        <f>D78*(1-$W$87)</f>
        <v>3.2896717373899125</v>
      </c>
      <c r="Z78" s="2">
        <f>((V78-Y78)^2)/Y78*5</f>
        <v>1.203031584145823</v>
      </c>
      <c r="AA78" s="2" t="str">
        <f>IF(Z78&gt;3.84,"Significant","Not significant")</f>
        <v>Not significant</v>
      </c>
      <c r="AB78" s="2">
        <v>437</v>
      </c>
      <c r="AC78" s="2">
        <f>D78/AB78</f>
        <v>0.014645308924485127</v>
      </c>
      <c r="AD78" s="2">
        <v>380</v>
      </c>
      <c r="AE78" s="2">
        <f>V78/AD78</f>
        <v>0.00631578947368421</v>
      </c>
      <c r="AF78" s="4">
        <f>(AC78-AE78)/AC78</f>
        <v>0.56875</v>
      </c>
    </row>
    <row r="79" spans="1:32" ht="11.25">
      <c r="A79" s="1" t="s">
        <v>8</v>
      </c>
      <c r="B79" s="1" t="s">
        <v>68</v>
      </c>
      <c r="C79" s="1" t="str">
        <f>B79&amp;" London - "&amp;X79</f>
        <v>Outer London - Moderate</v>
      </c>
      <c r="D79" s="7">
        <v>9.2</v>
      </c>
      <c r="E79" s="3"/>
      <c r="F79" s="3"/>
      <c r="G79" s="3">
        <v>7</v>
      </c>
      <c r="H79" s="3">
        <v>10</v>
      </c>
      <c r="I79" s="3">
        <v>8</v>
      </c>
      <c r="J79" s="3">
        <v>13</v>
      </c>
      <c r="K79" s="3">
        <v>8</v>
      </c>
      <c r="L79" s="3">
        <v>12</v>
      </c>
      <c r="M79" s="3">
        <v>8</v>
      </c>
      <c r="N79" s="3">
        <v>5</v>
      </c>
      <c r="O79" s="3">
        <v>2</v>
      </c>
      <c r="P79" s="3">
        <v>3</v>
      </c>
      <c r="Q79" s="3">
        <v>2</v>
      </c>
      <c r="R79" s="3">
        <v>4</v>
      </c>
      <c r="S79" s="3">
        <v>5</v>
      </c>
      <c r="T79" s="3">
        <v>3</v>
      </c>
      <c r="U79" s="3">
        <v>3</v>
      </c>
      <c r="V79" s="7">
        <f>AVERAGE(Q79:U79)</f>
        <v>3.4</v>
      </c>
      <c r="W79" s="4">
        <f>(D79-V79)/D79</f>
        <v>0.6304347826086956</v>
      </c>
      <c r="X79" s="2" t="s">
        <v>40</v>
      </c>
      <c r="Y79" s="6">
        <f>D79*(1-$W$87)</f>
        <v>4.728903122497998</v>
      </c>
      <c r="Z79" s="2">
        <f>((V79-Y79)^2)/Y79*5</f>
        <v>1.8672231839379128</v>
      </c>
      <c r="AA79" s="2" t="str">
        <f>IF(Z79&gt;3.84,"Significant","Not significant")</f>
        <v>Not significant</v>
      </c>
      <c r="AB79" s="2">
        <v>677</v>
      </c>
      <c r="AC79" s="2">
        <f>D79/AB79</f>
        <v>0.013589364844903987</v>
      </c>
      <c r="AD79" s="2">
        <v>670</v>
      </c>
      <c r="AE79" s="2">
        <f>V79/AD79</f>
        <v>0.005074626865671642</v>
      </c>
      <c r="AF79" s="4">
        <f>(AC79-AE79)/AC79</f>
        <v>0.6265736534717716</v>
      </c>
    </row>
    <row r="80" spans="1:32" ht="11.25">
      <c r="A80" s="1" t="s">
        <v>6</v>
      </c>
      <c r="B80" s="1" t="s">
        <v>68</v>
      </c>
      <c r="C80" s="1" t="str">
        <f>B80&amp;" London - "&amp;X80</f>
        <v>Outer London - High</v>
      </c>
      <c r="D80" s="7">
        <v>10</v>
      </c>
      <c r="E80" s="3"/>
      <c r="F80" s="3"/>
      <c r="G80" s="3">
        <v>18</v>
      </c>
      <c r="H80" s="3">
        <v>7</v>
      </c>
      <c r="I80" s="3">
        <v>9</v>
      </c>
      <c r="J80" s="3">
        <v>10</v>
      </c>
      <c r="K80" s="3">
        <v>13</v>
      </c>
      <c r="L80" s="3">
        <v>14</v>
      </c>
      <c r="M80" s="3">
        <v>7</v>
      </c>
      <c r="N80" s="3">
        <v>4</v>
      </c>
      <c r="O80" s="3">
        <v>5</v>
      </c>
      <c r="P80" s="3">
        <v>8</v>
      </c>
      <c r="Q80" s="3">
        <v>4</v>
      </c>
      <c r="R80" s="3">
        <v>1</v>
      </c>
      <c r="S80" s="3">
        <v>4</v>
      </c>
      <c r="T80" s="3">
        <v>2</v>
      </c>
      <c r="U80" s="3">
        <v>7</v>
      </c>
      <c r="V80" s="7">
        <f>AVERAGE(Q80:U80)</f>
        <v>3.6</v>
      </c>
      <c r="W80" s="4">
        <f>(D80-V80)/D80</f>
        <v>0.64</v>
      </c>
      <c r="X80" s="2" t="s">
        <v>42</v>
      </c>
      <c r="Y80" s="6">
        <f>D80*(1-$W$87)</f>
        <v>5.140112089671738</v>
      </c>
      <c r="Z80" s="2">
        <f>((V80-Y80)^2)/Y80*5</f>
        <v>2.307289420321305</v>
      </c>
      <c r="AA80" s="2" t="str">
        <f>IF(Z80&gt;3.84,"Significant","Not significant")</f>
        <v>Not significant</v>
      </c>
      <c r="AB80" s="2">
        <v>799</v>
      </c>
      <c r="AC80" s="2">
        <f>D80/AB80</f>
        <v>0.012515644555694618</v>
      </c>
      <c r="AD80" s="2">
        <v>755</v>
      </c>
      <c r="AE80" s="2">
        <f>V80/AD80</f>
        <v>0.004768211920529801</v>
      </c>
      <c r="AF80" s="4">
        <f>(AC80-AE80)/AC80</f>
        <v>0.6190198675496689</v>
      </c>
    </row>
    <row r="81" spans="1:32" ht="11.25">
      <c r="A81" s="1" t="s">
        <v>10</v>
      </c>
      <c r="B81" s="1" t="s">
        <v>68</v>
      </c>
      <c r="C81" s="1" t="str">
        <f>B81&amp;" London - "&amp;X81</f>
        <v>Outer London - High</v>
      </c>
      <c r="D81" s="7">
        <v>7.8</v>
      </c>
      <c r="E81" s="3"/>
      <c r="F81" s="3"/>
      <c r="G81" s="3">
        <v>16</v>
      </c>
      <c r="H81" s="3">
        <v>3</v>
      </c>
      <c r="I81" s="3">
        <v>7</v>
      </c>
      <c r="J81" s="3">
        <v>8</v>
      </c>
      <c r="K81" s="3">
        <v>4</v>
      </c>
      <c r="L81" s="3">
        <v>3</v>
      </c>
      <c r="M81" s="3">
        <v>6</v>
      </c>
      <c r="N81" s="3">
        <v>1</v>
      </c>
      <c r="O81" s="3">
        <v>4</v>
      </c>
      <c r="P81" s="3">
        <v>3</v>
      </c>
      <c r="Q81" s="3">
        <v>6</v>
      </c>
      <c r="R81" s="3">
        <v>4</v>
      </c>
      <c r="S81" s="3">
        <v>1</v>
      </c>
      <c r="T81" s="3">
        <v>0</v>
      </c>
      <c r="U81" s="3">
        <v>3</v>
      </c>
      <c r="V81" s="7">
        <f>AVERAGE(Q81:U81)</f>
        <v>2.8</v>
      </c>
      <c r="W81" s="4">
        <f>(D81-V81)/D81</f>
        <v>0.6410256410256411</v>
      </c>
      <c r="X81" s="2" t="s">
        <v>42</v>
      </c>
      <c r="Y81" s="6">
        <f>D81*(1-$W$87)</f>
        <v>4.009287429943956</v>
      </c>
      <c r="Z81" s="2">
        <f>((V81-Y81)^2)/Y81*5</f>
        <v>1.8237356559902462</v>
      </c>
      <c r="AA81" s="2" t="str">
        <f>IF(Z81&gt;3.84,"Significant","Not significant")</f>
        <v>Not significant</v>
      </c>
      <c r="AB81" s="2">
        <v>390</v>
      </c>
      <c r="AC81" s="2">
        <f>D81/AB81</f>
        <v>0.02</v>
      </c>
      <c r="AD81" s="2">
        <v>335</v>
      </c>
      <c r="AE81" s="2">
        <f>V81/AD81</f>
        <v>0.00835820895522388</v>
      </c>
      <c r="AF81" s="4">
        <f>(AC81-AE81)/AC81</f>
        <v>0.582089552238806</v>
      </c>
    </row>
    <row r="82" spans="1:32" ht="11.25">
      <c r="A82" s="1" t="s">
        <v>18</v>
      </c>
      <c r="B82" s="1" t="s">
        <v>68</v>
      </c>
      <c r="C82" s="1" t="str">
        <f>B82&amp;" London - "&amp;X82</f>
        <v>Outer London - Moderate</v>
      </c>
      <c r="D82" s="7">
        <v>5</v>
      </c>
      <c r="E82" s="3"/>
      <c r="F82" s="3"/>
      <c r="G82" s="3">
        <v>6</v>
      </c>
      <c r="H82" s="3">
        <v>2</v>
      </c>
      <c r="I82" s="3">
        <v>1</v>
      </c>
      <c r="J82" s="3">
        <v>5</v>
      </c>
      <c r="K82" s="3">
        <v>4</v>
      </c>
      <c r="L82" s="3">
        <v>4</v>
      </c>
      <c r="M82" s="3">
        <v>2</v>
      </c>
      <c r="N82" s="3">
        <v>2</v>
      </c>
      <c r="O82" s="3">
        <v>1</v>
      </c>
      <c r="P82" s="3">
        <v>3</v>
      </c>
      <c r="Q82" s="3">
        <v>0</v>
      </c>
      <c r="R82" s="3">
        <v>3</v>
      </c>
      <c r="S82" s="3">
        <v>2</v>
      </c>
      <c r="T82" s="3">
        <v>3</v>
      </c>
      <c r="U82" s="3">
        <v>0</v>
      </c>
      <c r="V82" s="7">
        <f>AVERAGE(Q82:U82)</f>
        <v>1.6</v>
      </c>
      <c r="W82" s="4">
        <f>(D82-V82)/D82</f>
        <v>0.6799999999999999</v>
      </c>
      <c r="X82" s="2" t="s">
        <v>40</v>
      </c>
      <c r="Y82" s="6">
        <f>D82*(1-$W$87)</f>
        <v>2.570056044835869</v>
      </c>
      <c r="Z82" s="2">
        <f>((V82-Y82)^2)/Y82*5</f>
        <v>1.8307163612509947</v>
      </c>
      <c r="AA82" s="2" t="str">
        <f>IF(Z82&gt;3.84,"Significant","Not significant")</f>
        <v>Not significant</v>
      </c>
      <c r="AB82" s="2">
        <v>417</v>
      </c>
      <c r="AC82" s="2">
        <f>D82/AB82</f>
        <v>0.011990407673860911</v>
      </c>
      <c r="AD82" s="2">
        <v>363</v>
      </c>
      <c r="AE82" s="2">
        <f>V82/AD82</f>
        <v>0.00440771349862259</v>
      </c>
      <c r="AF82" s="4">
        <f>(AC82-AE82)/AC82</f>
        <v>0.632396694214876</v>
      </c>
    </row>
    <row r="83" spans="1:32" ht="11.25">
      <c r="A83" s="1" t="s">
        <v>13</v>
      </c>
      <c r="B83" s="1" t="s">
        <v>68</v>
      </c>
      <c r="C83" s="1" t="str">
        <f>B83&amp;" London - "&amp;X83</f>
        <v>Outer London - Low</v>
      </c>
      <c r="D83" s="7">
        <v>11.4</v>
      </c>
      <c r="E83" s="3"/>
      <c r="F83" s="3"/>
      <c r="G83" s="3">
        <v>5</v>
      </c>
      <c r="H83" s="3">
        <v>11</v>
      </c>
      <c r="I83" s="3">
        <v>8</v>
      </c>
      <c r="J83" s="3">
        <v>6</v>
      </c>
      <c r="K83" s="3">
        <v>9</v>
      </c>
      <c r="L83" s="3">
        <v>13</v>
      </c>
      <c r="M83" s="3">
        <v>5</v>
      </c>
      <c r="N83" s="3">
        <v>8</v>
      </c>
      <c r="O83" s="3">
        <v>7</v>
      </c>
      <c r="P83" s="3">
        <v>5</v>
      </c>
      <c r="Q83" s="3">
        <v>2</v>
      </c>
      <c r="R83" s="3">
        <v>4</v>
      </c>
      <c r="S83" s="3">
        <v>6</v>
      </c>
      <c r="T83" s="3">
        <v>3</v>
      </c>
      <c r="U83" s="3">
        <v>3</v>
      </c>
      <c r="V83" s="7">
        <f>AVERAGE(Q83:U83)</f>
        <v>3.6</v>
      </c>
      <c r="W83" s="4">
        <f>(D83-V83)/D83</f>
        <v>0.6842105263157895</v>
      </c>
      <c r="X83" s="2" t="s">
        <v>41</v>
      </c>
      <c r="Y83" s="6">
        <f>D83*(1-$W$87)</f>
        <v>5.859727782225781</v>
      </c>
      <c r="Z83" s="2">
        <f>((V83-Y83)^2)/Y83*5</f>
        <v>4.357173097061025</v>
      </c>
      <c r="AA83" s="2" t="str">
        <f>IF(Z83&gt;3.84,"Significant","Not significant")</f>
        <v>Significant</v>
      </c>
      <c r="AB83" s="2">
        <v>1332</v>
      </c>
      <c r="AC83" s="2">
        <f>D83/AB83</f>
        <v>0.00855855855855856</v>
      </c>
      <c r="AD83" s="2">
        <v>1265</v>
      </c>
      <c r="AE83" s="2">
        <f>V83/AD83</f>
        <v>0.0028458498023715417</v>
      </c>
      <c r="AF83" s="4">
        <f>(AC83-AE83)/AC83</f>
        <v>0.6674849178281673</v>
      </c>
    </row>
    <row r="84" spans="1:32" ht="11.25">
      <c r="A84" s="1" t="s">
        <v>1</v>
      </c>
      <c r="B84" s="1" t="s">
        <v>68</v>
      </c>
      <c r="C84" s="1" t="str">
        <f>B84&amp;" London - "&amp;X84</f>
        <v>Outer London - Low</v>
      </c>
      <c r="D84" s="7">
        <v>4.6</v>
      </c>
      <c r="E84" s="3"/>
      <c r="F84" s="3"/>
      <c r="G84" s="3">
        <v>4</v>
      </c>
      <c r="H84" s="3">
        <v>2</v>
      </c>
      <c r="I84" s="3">
        <v>6</v>
      </c>
      <c r="J84" s="3">
        <v>6</v>
      </c>
      <c r="K84" s="3">
        <v>6</v>
      </c>
      <c r="L84" s="3">
        <v>0</v>
      </c>
      <c r="M84" s="3">
        <v>5</v>
      </c>
      <c r="N84" s="3">
        <v>2</v>
      </c>
      <c r="O84" s="3">
        <v>5</v>
      </c>
      <c r="P84" s="3">
        <v>4</v>
      </c>
      <c r="Q84" s="3">
        <v>1</v>
      </c>
      <c r="R84" s="3">
        <v>1</v>
      </c>
      <c r="S84" s="3">
        <v>1</v>
      </c>
      <c r="T84" s="3">
        <v>2</v>
      </c>
      <c r="U84" s="3">
        <v>2</v>
      </c>
      <c r="V84" s="7">
        <f>AVERAGE(Q84:U84)</f>
        <v>1.4</v>
      </c>
      <c r="W84" s="4">
        <f>(D84-V84)/D84</f>
        <v>0.6956521739130435</v>
      </c>
      <c r="X84" s="2" t="s">
        <v>41</v>
      </c>
      <c r="Y84" s="6">
        <f>D84*(1-$W$87)</f>
        <v>2.364451561248999</v>
      </c>
      <c r="Z84" s="2">
        <f>((V84-Y84)^2)/Y84*5</f>
        <v>1.9669821730335644</v>
      </c>
      <c r="AA84" s="2" t="str">
        <f>IF(Z84&gt;3.84,"Significant","Not significant")</f>
        <v>Not significant</v>
      </c>
      <c r="AB84" s="2">
        <v>561</v>
      </c>
      <c r="AC84" s="2">
        <f>D84/AB84</f>
        <v>0.00819964349376114</v>
      </c>
      <c r="AD84" s="2">
        <v>561</v>
      </c>
      <c r="AE84" s="2">
        <f>V84/AD84</f>
        <v>0.00249554367201426</v>
      </c>
      <c r="AF84" s="4">
        <f>(AC84-AE84)/AC84</f>
        <v>0.6956521739130436</v>
      </c>
    </row>
    <row r="85" spans="1:32" ht="11.25">
      <c r="A85" s="1" t="s">
        <v>15</v>
      </c>
      <c r="B85" s="1" t="s">
        <v>61</v>
      </c>
      <c r="C85" s="1" t="str">
        <f>B85&amp;" London - "&amp;X85</f>
        <v>Inner London - High</v>
      </c>
      <c r="D85" s="7">
        <v>8.6</v>
      </c>
      <c r="E85" s="3"/>
      <c r="F85" s="3"/>
      <c r="G85" s="3">
        <v>10</v>
      </c>
      <c r="H85" s="3">
        <v>2</v>
      </c>
      <c r="I85" s="3">
        <v>4</v>
      </c>
      <c r="J85" s="3">
        <v>2</v>
      </c>
      <c r="K85" s="3">
        <v>7</v>
      </c>
      <c r="L85" s="3">
        <v>4</v>
      </c>
      <c r="M85" s="3">
        <v>3</v>
      </c>
      <c r="N85" s="3">
        <v>2</v>
      </c>
      <c r="O85" s="3">
        <v>4</v>
      </c>
      <c r="P85" s="3">
        <v>1</v>
      </c>
      <c r="Q85" s="3">
        <v>3</v>
      </c>
      <c r="R85" s="3">
        <v>1</v>
      </c>
      <c r="S85" s="3">
        <v>2</v>
      </c>
      <c r="T85" s="3">
        <v>2</v>
      </c>
      <c r="U85" s="3">
        <v>3</v>
      </c>
      <c r="V85" s="7">
        <f>AVERAGE(Q85:U85)</f>
        <v>2.2</v>
      </c>
      <c r="W85" s="4">
        <f>(D85-V85)/D85</f>
        <v>0.7441860465116279</v>
      </c>
      <c r="X85" s="2" t="s">
        <v>42</v>
      </c>
      <c r="Y85" s="6">
        <f>D85*(1-$W$87)</f>
        <v>4.420496397117694</v>
      </c>
      <c r="Z85" s="2">
        <f>((V85-Y85)^2)/Y85*5</f>
        <v>5.576980283060035</v>
      </c>
      <c r="AA85" s="2" t="str">
        <f>IF(Z85&gt;3.84,"Significant","Not significant")</f>
        <v>Significant</v>
      </c>
      <c r="AB85" s="2">
        <v>300</v>
      </c>
      <c r="AC85" s="2">
        <f>D85/AB85</f>
        <v>0.028666666666666667</v>
      </c>
      <c r="AD85" s="2">
        <v>254</v>
      </c>
      <c r="AE85" s="2">
        <f>V85/AD85</f>
        <v>0.008661417322834646</v>
      </c>
      <c r="AF85" s="4">
        <f>(AC85-AE85)/AC85</f>
        <v>0.6978575352499542</v>
      </c>
    </row>
    <row r="86" spans="1:32" ht="11.25">
      <c r="A86" s="1" t="s">
        <v>29</v>
      </c>
      <c r="B86" s="1" t="s">
        <v>68</v>
      </c>
      <c r="C86" s="1" t="str">
        <f>B86&amp;" London - "&amp;X86</f>
        <v>Outer London - High</v>
      </c>
      <c r="D86" s="7">
        <v>6.4</v>
      </c>
      <c r="E86" s="3"/>
      <c r="F86" s="3"/>
      <c r="G86" s="3">
        <v>3</v>
      </c>
      <c r="H86" s="3">
        <v>4</v>
      </c>
      <c r="I86" s="3">
        <v>3</v>
      </c>
      <c r="J86" s="3">
        <v>3</v>
      </c>
      <c r="K86" s="3">
        <v>5</v>
      </c>
      <c r="L86" s="3">
        <v>2</v>
      </c>
      <c r="M86" s="3">
        <v>2</v>
      </c>
      <c r="N86" s="3">
        <v>1</v>
      </c>
      <c r="O86" s="3">
        <v>2</v>
      </c>
      <c r="P86" s="3">
        <v>1</v>
      </c>
      <c r="Q86" s="3">
        <v>1</v>
      </c>
      <c r="R86" s="3">
        <v>2</v>
      </c>
      <c r="S86" s="3">
        <v>3</v>
      </c>
      <c r="T86" s="3">
        <v>1</v>
      </c>
      <c r="U86" s="3">
        <v>1</v>
      </c>
      <c r="V86" s="7">
        <f>AVERAGE(Q86:U86)</f>
        <v>1.6</v>
      </c>
      <c r="W86" s="4">
        <f>(D86-V86)/D86</f>
        <v>0.7500000000000001</v>
      </c>
      <c r="X86" s="2" t="s">
        <v>42</v>
      </c>
      <c r="Y86" s="6">
        <f>D86*(1-$W$87)</f>
        <v>3.2896717373899125</v>
      </c>
      <c r="Z86" s="2">
        <f>((V86-Y86)^2)/Y86*5</f>
        <v>4.339324419036789</v>
      </c>
      <c r="AA86" s="2" t="str">
        <f>IF(Z86&gt;3.84,"Significant","Not significant")</f>
        <v>Significant</v>
      </c>
      <c r="AB86" s="2">
        <v>623</v>
      </c>
      <c r="AC86" s="2">
        <f>D86/AB86</f>
        <v>0.010272873194221509</v>
      </c>
      <c r="AD86" s="2">
        <v>560</v>
      </c>
      <c r="AE86" s="2">
        <f>V86/AD86</f>
        <v>0.002857142857142857</v>
      </c>
      <c r="AF86" s="4">
        <f>(AC86-AE86)/AC86</f>
        <v>0.721875</v>
      </c>
    </row>
    <row r="87" spans="1:25" ht="11.25">
      <c r="A87" s="1" t="s">
        <v>72</v>
      </c>
      <c r="D87" s="7">
        <v>249.8</v>
      </c>
      <c r="E87" s="5">
        <v>298</v>
      </c>
      <c r="F87" s="3">
        <v>280</v>
      </c>
      <c r="G87" s="3">
        <v>272</v>
      </c>
      <c r="H87" s="3">
        <v>216</v>
      </c>
      <c r="I87" s="3">
        <v>214</v>
      </c>
      <c r="J87" s="3">
        <v>231</v>
      </c>
      <c r="K87" s="3">
        <v>222</v>
      </c>
      <c r="L87" s="3">
        <v>204</v>
      </c>
      <c r="M87" s="3">
        <v>184</v>
      </c>
      <c r="N87" s="3">
        <v>126</v>
      </c>
      <c r="O87" s="3">
        <v>159</v>
      </c>
      <c r="P87" s="3">
        <v>134</v>
      </c>
      <c r="Q87" s="3">
        <v>132</v>
      </c>
      <c r="R87" s="3">
        <v>127</v>
      </c>
      <c r="S87" s="3">
        <v>136</v>
      </c>
      <c r="T87" s="3">
        <v>116</v>
      </c>
      <c r="U87" s="3">
        <v>131</v>
      </c>
      <c r="V87" s="7">
        <f>AVERAGE(Q87:U87)</f>
        <v>128.4</v>
      </c>
      <c r="W87" s="4">
        <f>(D87-V87)/D87</f>
        <v>0.4859887910328263</v>
      </c>
      <c r="Y87" s="6"/>
    </row>
    <row r="88" spans="1:21" ht="11.25">
      <c r="A88" s="1" t="s">
        <v>37</v>
      </c>
      <c r="F88" s="4">
        <f aca="true" t="shared" si="6" ref="F88:U88">(E87-F87)/E87</f>
        <v>0.06040268456375839</v>
      </c>
      <c r="G88" s="4">
        <f>(F87-G87)/F87</f>
        <v>0.02857142857142857</v>
      </c>
      <c r="H88" s="4">
        <f t="shared" si="6"/>
        <v>0.20588235294117646</v>
      </c>
      <c r="I88" s="4">
        <f t="shared" si="6"/>
        <v>0.009259259259259259</v>
      </c>
      <c r="J88" s="4">
        <f t="shared" si="6"/>
        <v>-0.0794392523364486</v>
      </c>
      <c r="K88" s="4">
        <f t="shared" si="6"/>
        <v>0.03896103896103896</v>
      </c>
      <c r="L88" s="4">
        <f t="shared" si="6"/>
        <v>0.08108108108108109</v>
      </c>
      <c r="M88" s="4">
        <f t="shared" si="6"/>
        <v>0.09803921568627451</v>
      </c>
      <c r="N88" s="4">
        <f t="shared" si="6"/>
        <v>0.31521739130434784</v>
      </c>
      <c r="O88" s="4">
        <f t="shared" si="6"/>
        <v>-0.2619047619047619</v>
      </c>
      <c r="P88" s="4">
        <f t="shared" si="6"/>
        <v>0.15723270440251572</v>
      </c>
      <c r="Q88" s="4">
        <f t="shared" si="6"/>
        <v>0.014925373134328358</v>
      </c>
      <c r="R88" s="4">
        <f t="shared" si="6"/>
        <v>0.03787878787878788</v>
      </c>
      <c r="S88" s="4">
        <f t="shared" si="6"/>
        <v>-0.07086614173228346</v>
      </c>
      <c r="T88" s="4">
        <f t="shared" si="6"/>
        <v>0.14705882352941177</v>
      </c>
      <c r="U88" s="4">
        <f t="shared" si="6"/>
        <v>-0.12931034482758622</v>
      </c>
    </row>
    <row r="89" spans="1:28" ht="11.25">
      <c r="A89" s="1" t="s">
        <v>41</v>
      </c>
      <c r="D89" s="2">
        <f>SUMIF($X$54:$X$86,$A89,D$54:D$86)</f>
        <v>105.2</v>
      </c>
      <c r="F89" s="4"/>
      <c r="G89" s="2">
        <f aca="true" t="shared" si="7" ref="G89:U91">SUMIF($X$54:$X$86,$A89,G$54:G$86)</f>
        <v>121</v>
      </c>
      <c r="H89" s="2">
        <f t="shared" si="7"/>
        <v>106</v>
      </c>
      <c r="I89" s="2">
        <f t="shared" si="7"/>
        <v>104</v>
      </c>
      <c r="J89" s="2">
        <f t="shared" si="7"/>
        <v>112</v>
      </c>
      <c r="K89" s="2">
        <f t="shared" si="7"/>
        <v>97</v>
      </c>
      <c r="L89" s="2">
        <f t="shared" si="7"/>
        <v>89</v>
      </c>
      <c r="M89" s="2">
        <f t="shared" si="7"/>
        <v>80</v>
      </c>
      <c r="N89" s="2">
        <f t="shared" si="7"/>
        <v>57</v>
      </c>
      <c r="O89" s="2">
        <f t="shared" si="7"/>
        <v>80</v>
      </c>
      <c r="P89" s="2">
        <f t="shared" si="7"/>
        <v>61</v>
      </c>
      <c r="Q89" s="2">
        <f t="shared" si="7"/>
        <v>55</v>
      </c>
      <c r="R89" s="2">
        <f t="shared" si="7"/>
        <v>51</v>
      </c>
      <c r="S89" s="2">
        <f t="shared" si="7"/>
        <v>61</v>
      </c>
      <c r="T89" s="2">
        <f t="shared" si="7"/>
        <v>49</v>
      </c>
      <c r="U89" s="2">
        <f t="shared" si="7"/>
        <v>55</v>
      </c>
      <c r="V89" s="7">
        <f>AVERAGE(Q89:U89)</f>
        <v>54.2</v>
      </c>
      <c r="W89" s="4">
        <f>(D89-V89)/D89</f>
        <v>0.4847908745247148</v>
      </c>
      <c r="X89" s="2" t="s">
        <v>41</v>
      </c>
      <c r="Y89" s="6">
        <f>D89*(1-$W$87)</f>
        <v>54.07397918334669</v>
      </c>
      <c r="Z89" s="2">
        <f>((V89-Y89)^2)/Y89*5</f>
        <v>0.0014684739748965713</v>
      </c>
      <c r="AA89" s="2" t="str">
        <f>IF(Z89&gt;3.84,"Significant","Not significant")</f>
        <v>Not significant</v>
      </c>
      <c r="AB89" s="2">
        <f>T89/V89</f>
        <v>0.9040590405904059</v>
      </c>
    </row>
    <row r="90" spans="1:28" ht="11.25">
      <c r="A90" s="1" t="s">
        <v>40</v>
      </c>
      <c r="D90" s="2">
        <f>SUMIF($X$54:$X$86,$A90,D$54:D$86)</f>
        <v>65</v>
      </c>
      <c r="F90" s="4"/>
      <c r="G90" s="2">
        <f t="shared" si="7"/>
        <v>63</v>
      </c>
      <c r="H90" s="2">
        <f t="shared" si="7"/>
        <v>57</v>
      </c>
      <c r="I90" s="2">
        <f t="shared" si="7"/>
        <v>53</v>
      </c>
      <c r="J90" s="2">
        <f t="shared" si="7"/>
        <v>62</v>
      </c>
      <c r="K90" s="2">
        <f t="shared" si="7"/>
        <v>60</v>
      </c>
      <c r="L90" s="2">
        <f t="shared" si="7"/>
        <v>60</v>
      </c>
      <c r="M90" s="2">
        <f t="shared" si="7"/>
        <v>43</v>
      </c>
      <c r="N90" s="2">
        <f t="shared" si="7"/>
        <v>25</v>
      </c>
      <c r="O90" s="2">
        <f t="shared" si="7"/>
        <v>33</v>
      </c>
      <c r="P90" s="2">
        <f t="shared" si="7"/>
        <v>31</v>
      </c>
      <c r="Q90" s="2">
        <f t="shared" si="7"/>
        <v>31</v>
      </c>
      <c r="R90" s="2">
        <f t="shared" si="7"/>
        <v>31</v>
      </c>
      <c r="S90" s="2">
        <f t="shared" si="7"/>
        <v>41</v>
      </c>
      <c r="T90" s="2">
        <f t="shared" si="7"/>
        <v>32</v>
      </c>
      <c r="U90" s="2">
        <f t="shared" si="7"/>
        <v>33</v>
      </c>
      <c r="V90" s="7">
        <f>AVERAGE(Q90:U90)</f>
        <v>33.6</v>
      </c>
      <c r="W90" s="4">
        <f>(D90-V90)/D90</f>
        <v>0.48307692307692307</v>
      </c>
      <c r="X90" s="2" t="s">
        <v>40</v>
      </c>
      <c r="Y90" s="6">
        <f>D90*(1-$W$87)</f>
        <v>33.4107285828663</v>
      </c>
      <c r="Z90" s="2">
        <f>((V90-Y90)^2)/Y90*5</f>
        <v>0.005361102685167337</v>
      </c>
      <c r="AA90" s="2" t="str">
        <f>IF(Z90&gt;3.84,"Significant","Not significant")</f>
        <v>Not significant</v>
      </c>
      <c r="AB90" s="2">
        <f>T90/V90</f>
        <v>0.9523809523809523</v>
      </c>
    </row>
    <row r="91" spans="1:28" ht="11.25">
      <c r="A91" s="1" t="s">
        <v>42</v>
      </c>
      <c r="D91" s="2">
        <f>SUMIF($X$54:$X$86,$A91,D$54:D$86)</f>
        <v>79.6</v>
      </c>
      <c r="F91" s="4"/>
      <c r="G91" s="2">
        <f t="shared" si="7"/>
        <v>88</v>
      </c>
      <c r="H91" s="2">
        <f t="shared" si="7"/>
        <v>53</v>
      </c>
      <c r="I91" s="2">
        <f t="shared" si="7"/>
        <v>57</v>
      </c>
      <c r="J91" s="2">
        <f t="shared" si="7"/>
        <v>57</v>
      </c>
      <c r="K91" s="2">
        <f t="shared" si="7"/>
        <v>65</v>
      </c>
      <c r="L91" s="2">
        <f t="shared" si="7"/>
        <v>55</v>
      </c>
      <c r="M91" s="2">
        <f t="shared" si="7"/>
        <v>61</v>
      </c>
      <c r="N91" s="2">
        <f t="shared" si="7"/>
        <v>44</v>
      </c>
      <c r="O91" s="2">
        <f t="shared" si="7"/>
        <v>46</v>
      </c>
      <c r="P91" s="2">
        <f t="shared" si="7"/>
        <v>42</v>
      </c>
      <c r="Q91" s="2">
        <f t="shared" si="7"/>
        <v>46</v>
      </c>
      <c r="R91" s="2">
        <f t="shared" si="7"/>
        <v>45</v>
      </c>
      <c r="S91" s="2">
        <f t="shared" si="7"/>
        <v>34</v>
      </c>
      <c r="T91" s="2">
        <f t="shared" si="7"/>
        <v>35</v>
      </c>
      <c r="U91" s="2">
        <f t="shared" si="7"/>
        <v>43</v>
      </c>
      <c r="V91" s="7">
        <f>AVERAGE(Q91:U91)</f>
        <v>40.6</v>
      </c>
      <c r="W91" s="4">
        <f>(D91-V91)/D91</f>
        <v>0.48994974874371855</v>
      </c>
      <c r="X91" s="2" t="s">
        <v>42</v>
      </c>
      <c r="Y91" s="6">
        <f>D91*(1-$W$87)</f>
        <v>40.91529223378703</v>
      </c>
      <c r="Z91" s="2">
        <f>((V91-Y91)^2)/Y91*5</f>
        <v>0.012148170923281696</v>
      </c>
      <c r="AA91" s="2" t="str">
        <f>IF(Z91&gt;3.84,"Significant","Not significant")</f>
        <v>Not significant</v>
      </c>
      <c r="AB91" s="2">
        <f>T91/V91</f>
        <v>0.8620689655172413</v>
      </c>
    </row>
    <row r="92" spans="6:25" ht="11.25">
      <c r="F92" s="4"/>
      <c r="W92" s="4"/>
      <c r="Y92" s="6"/>
    </row>
    <row r="93" spans="1:28" ht="11.25">
      <c r="A93" s="1" t="s">
        <v>69</v>
      </c>
      <c r="D93" s="2">
        <f>SUM(D94:D96)</f>
        <v>74.6</v>
      </c>
      <c r="F93" s="4"/>
      <c r="G93" s="2">
        <f aca="true" t="shared" si="8" ref="G93:U93">SUM(G94:G96)</f>
        <v>63</v>
      </c>
      <c r="H93" s="2">
        <f t="shared" si="8"/>
        <v>50</v>
      </c>
      <c r="I93" s="2">
        <f t="shared" si="8"/>
        <v>56</v>
      </c>
      <c r="J93" s="2">
        <f t="shared" si="8"/>
        <v>57</v>
      </c>
      <c r="K93" s="2">
        <f t="shared" si="8"/>
        <v>51</v>
      </c>
      <c r="L93" s="2">
        <f t="shared" si="8"/>
        <v>68</v>
      </c>
      <c r="M93" s="2">
        <f t="shared" si="8"/>
        <v>47</v>
      </c>
      <c r="N93" s="2">
        <f t="shared" si="8"/>
        <v>38</v>
      </c>
      <c r="O93" s="2">
        <f t="shared" si="8"/>
        <v>47</v>
      </c>
      <c r="P93" s="2">
        <f>SUM(P94:P96)</f>
        <v>40</v>
      </c>
      <c r="Q93" s="2">
        <f>SUM(Q94:Q96)</f>
        <v>39</v>
      </c>
      <c r="R93" s="2">
        <f>SUM(R94:R96)</f>
        <v>45</v>
      </c>
      <c r="S93" s="2">
        <f>SUM(S94:S96)</f>
        <v>37</v>
      </c>
      <c r="T93" s="2">
        <f>SUM(T94:T96)</f>
        <v>41</v>
      </c>
      <c r="U93" s="2">
        <f>SUM(U94:U96)</f>
        <v>38</v>
      </c>
      <c r="V93" s="7">
        <f>AVERAGE(Q93:U93)</f>
        <v>40</v>
      </c>
      <c r="W93" s="4">
        <f>(D93-V93)/D93</f>
        <v>0.46380697050938335</v>
      </c>
      <c r="Y93" s="6"/>
      <c r="AB93" s="2">
        <f>T93/V93</f>
        <v>1.025</v>
      </c>
    </row>
    <row r="94" spans="1:28" ht="11.25">
      <c r="A94" s="1" t="s">
        <v>62</v>
      </c>
      <c r="D94" s="2">
        <f>SUMIF($C$54:$C$86,$A94,D$54:D$86)</f>
        <v>24.2</v>
      </c>
      <c r="F94" s="4"/>
      <c r="G94" s="2">
        <f aca="true" t="shared" si="9" ref="G94:U96">SUMIF($C$54:$C$86,$A94,G$54:G$86)</f>
        <v>21</v>
      </c>
      <c r="H94" s="2">
        <f t="shared" si="9"/>
        <v>17</v>
      </c>
      <c r="I94" s="2">
        <f t="shared" si="9"/>
        <v>23</v>
      </c>
      <c r="J94" s="2">
        <f t="shared" si="9"/>
        <v>17</v>
      </c>
      <c r="K94" s="2">
        <f t="shared" si="9"/>
        <v>15</v>
      </c>
      <c r="L94" s="2">
        <f t="shared" si="9"/>
        <v>26</v>
      </c>
      <c r="M94" s="2">
        <f t="shared" si="9"/>
        <v>20</v>
      </c>
      <c r="N94" s="2">
        <f t="shared" si="9"/>
        <v>8</v>
      </c>
      <c r="O94" s="2">
        <f t="shared" si="9"/>
        <v>11</v>
      </c>
      <c r="P94" s="2">
        <f t="shared" si="9"/>
        <v>13</v>
      </c>
      <c r="Q94" s="2">
        <f t="shared" si="9"/>
        <v>9</v>
      </c>
      <c r="R94" s="2">
        <f t="shared" si="9"/>
        <v>12</v>
      </c>
      <c r="S94" s="2">
        <f t="shared" si="9"/>
        <v>9</v>
      </c>
      <c r="T94" s="2">
        <f t="shared" si="9"/>
        <v>17</v>
      </c>
      <c r="U94" s="2">
        <f t="shared" si="9"/>
        <v>14</v>
      </c>
      <c r="V94" s="7">
        <f>AVERAGE(Q94:U94)</f>
        <v>12.2</v>
      </c>
      <c r="W94" s="4">
        <f>(D94-V94)/D94</f>
        <v>0.49586776859504134</v>
      </c>
      <c r="X94" s="2" t="s">
        <v>41</v>
      </c>
      <c r="Y94" s="6">
        <f>D94*(1-$W$93)</f>
        <v>12.975871313672922</v>
      </c>
      <c r="Z94" s="2">
        <f>((V94-Y94)^2)/Y94*5</f>
        <v>0.23195987414973554</v>
      </c>
      <c r="AA94" s="2" t="str">
        <f>IF(Z94&gt;3.84,"Significant","Not significant")</f>
        <v>Not significant</v>
      </c>
      <c r="AB94" s="2">
        <f>T94/V94</f>
        <v>1.3934426229508197</v>
      </c>
    </row>
    <row r="95" spans="1:28" ht="11.25">
      <c r="A95" s="1" t="s">
        <v>63</v>
      </c>
      <c r="D95" s="2">
        <f>SUMIF($C$54:$C$86,$A95,D$54:D$86)</f>
        <v>11</v>
      </c>
      <c r="F95" s="4"/>
      <c r="G95" s="2">
        <f t="shared" si="9"/>
        <v>13</v>
      </c>
      <c r="H95" s="2">
        <f t="shared" si="9"/>
        <v>4</v>
      </c>
      <c r="I95" s="2">
        <f t="shared" si="9"/>
        <v>8</v>
      </c>
      <c r="J95" s="2">
        <f t="shared" si="9"/>
        <v>10</v>
      </c>
      <c r="K95" s="2">
        <f t="shared" si="9"/>
        <v>10</v>
      </c>
      <c r="L95" s="2">
        <f t="shared" si="9"/>
        <v>12</v>
      </c>
      <c r="M95" s="2">
        <f t="shared" si="9"/>
        <v>2</v>
      </c>
      <c r="N95" s="2">
        <f t="shared" si="9"/>
        <v>2</v>
      </c>
      <c r="O95" s="2">
        <f t="shared" si="9"/>
        <v>10</v>
      </c>
      <c r="P95" s="2">
        <f t="shared" si="9"/>
        <v>6</v>
      </c>
      <c r="Q95" s="2">
        <f t="shared" si="9"/>
        <v>7</v>
      </c>
      <c r="R95" s="2">
        <f t="shared" si="9"/>
        <v>9</v>
      </c>
      <c r="S95" s="2">
        <f t="shared" si="9"/>
        <v>7</v>
      </c>
      <c r="T95" s="2">
        <f t="shared" si="9"/>
        <v>1</v>
      </c>
      <c r="U95" s="2">
        <f t="shared" si="9"/>
        <v>5</v>
      </c>
      <c r="V95" s="7">
        <f>AVERAGE(Q95:U95)</f>
        <v>5.8</v>
      </c>
      <c r="W95" s="4">
        <f>(D95-V95)/D95</f>
        <v>0.4727272727272727</v>
      </c>
      <c r="X95" s="2" t="s">
        <v>40</v>
      </c>
      <c r="Y95" s="6">
        <f>D95*(1-$W$93)</f>
        <v>5.898123324396783</v>
      </c>
      <c r="Z95" s="2">
        <f>((V95-Y95)^2)/Y95*5</f>
        <v>0.008162076529368846</v>
      </c>
      <c r="AA95" s="2" t="str">
        <f>IF(Z95&gt;3.84,"Significant","Not significant")</f>
        <v>Not significant</v>
      </c>
      <c r="AB95" s="2">
        <f>T95/V95</f>
        <v>0.1724137931034483</v>
      </c>
    </row>
    <row r="96" spans="1:28" ht="11.25">
      <c r="A96" s="1" t="s">
        <v>64</v>
      </c>
      <c r="D96" s="2">
        <f>SUMIF($C$54:$C$86,$A96,D$54:D$86)</f>
        <v>39.4</v>
      </c>
      <c r="F96" s="4"/>
      <c r="G96" s="2">
        <f t="shared" si="9"/>
        <v>29</v>
      </c>
      <c r="H96" s="2">
        <f t="shared" si="9"/>
        <v>29</v>
      </c>
      <c r="I96" s="2">
        <f t="shared" si="9"/>
        <v>25</v>
      </c>
      <c r="J96" s="2">
        <f t="shared" si="9"/>
        <v>30</v>
      </c>
      <c r="K96" s="2">
        <f t="shared" si="9"/>
        <v>26</v>
      </c>
      <c r="L96" s="2">
        <f t="shared" si="9"/>
        <v>30</v>
      </c>
      <c r="M96" s="2">
        <f t="shared" si="9"/>
        <v>25</v>
      </c>
      <c r="N96" s="2">
        <f t="shared" si="9"/>
        <v>28</v>
      </c>
      <c r="O96" s="2">
        <f t="shared" si="9"/>
        <v>26</v>
      </c>
      <c r="P96" s="2">
        <f t="shared" si="9"/>
        <v>21</v>
      </c>
      <c r="Q96" s="2">
        <f t="shared" si="9"/>
        <v>23</v>
      </c>
      <c r="R96" s="2">
        <f t="shared" si="9"/>
        <v>24</v>
      </c>
      <c r="S96" s="2">
        <f t="shared" si="9"/>
        <v>21</v>
      </c>
      <c r="T96" s="2">
        <f t="shared" si="9"/>
        <v>23</v>
      </c>
      <c r="U96" s="2">
        <f t="shared" si="9"/>
        <v>19</v>
      </c>
      <c r="V96" s="7">
        <f>AVERAGE(Q96:U96)</f>
        <v>22</v>
      </c>
      <c r="W96" s="4">
        <f>(D96-V96)/D96</f>
        <v>0.4416243654822335</v>
      </c>
      <c r="X96" s="2" t="s">
        <v>42</v>
      </c>
      <c r="Y96" s="6">
        <f>D96*(1-$W$93)</f>
        <v>21.126005361930297</v>
      </c>
      <c r="Z96" s="2">
        <f>((V96-Y96)^2)/Y96*5</f>
        <v>0.1807882309712708</v>
      </c>
      <c r="AA96" s="2" t="str">
        <f>IF(Z96&gt;3.84,"Significant","Not significant")</f>
        <v>Not significant</v>
      </c>
      <c r="AB96" s="2">
        <f>T96/V96</f>
        <v>1.0454545454545454</v>
      </c>
    </row>
    <row r="97" spans="6:25" ht="11.25">
      <c r="F97" s="4"/>
      <c r="W97" s="4"/>
      <c r="Y97" s="6"/>
    </row>
    <row r="98" spans="1:28" ht="11.25">
      <c r="A98" s="1" t="s">
        <v>70</v>
      </c>
      <c r="D98" s="2">
        <f>SUM(D99:D101)</f>
        <v>175.2</v>
      </c>
      <c r="F98" s="4"/>
      <c r="G98" s="2">
        <f aca="true" t="shared" si="10" ref="G98:U98">SUM(G99:G101)</f>
        <v>209</v>
      </c>
      <c r="H98" s="2">
        <f t="shared" si="10"/>
        <v>166</v>
      </c>
      <c r="I98" s="2">
        <f t="shared" si="10"/>
        <v>158</v>
      </c>
      <c r="J98" s="2">
        <f t="shared" si="10"/>
        <v>174</v>
      </c>
      <c r="K98" s="2">
        <f t="shared" si="10"/>
        <v>171</v>
      </c>
      <c r="L98" s="2">
        <f t="shared" si="10"/>
        <v>136</v>
      </c>
      <c r="M98" s="2">
        <f t="shared" si="10"/>
        <v>137</v>
      </c>
      <c r="N98" s="2">
        <f t="shared" si="10"/>
        <v>88</v>
      </c>
      <c r="O98" s="2">
        <f t="shared" si="10"/>
        <v>112</v>
      </c>
      <c r="P98" s="2">
        <f>SUM(P99:P101)</f>
        <v>94</v>
      </c>
      <c r="Q98" s="2">
        <f>SUM(Q99:Q101)</f>
        <v>93</v>
      </c>
      <c r="R98" s="2">
        <f>SUM(R99:R101)</f>
        <v>82</v>
      </c>
      <c r="S98" s="2">
        <f>SUM(S99:S101)</f>
        <v>99</v>
      </c>
      <c r="T98" s="2">
        <f>SUM(T99:T101)</f>
        <v>75</v>
      </c>
      <c r="U98" s="2">
        <f>SUM(U99:U101)</f>
        <v>93</v>
      </c>
      <c r="V98" s="7">
        <f>AVERAGE(Q98:U98)</f>
        <v>88.4</v>
      </c>
      <c r="W98" s="4">
        <f>(D98-V98)/D98</f>
        <v>0.49543378995433784</v>
      </c>
      <c r="Y98" s="6"/>
      <c r="AB98" s="2">
        <f>T98/V98</f>
        <v>0.8484162895927602</v>
      </c>
    </row>
    <row r="99" spans="1:28" ht="11.25">
      <c r="A99" s="1" t="s">
        <v>65</v>
      </c>
      <c r="D99" s="2">
        <f>SUMIF($C$54:$C$86,$A99,D$54:D$86)</f>
        <v>81</v>
      </c>
      <c r="F99" s="4"/>
      <c r="G99" s="2">
        <f aca="true" t="shared" si="11" ref="G99:U101">SUMIF($C$54:$C$86,$A99,G$54:G$86)</f>
        <v>100</v>
      </c>
      <c r="H99" s="2">
        <f t="shared" si="11"/>
        <v>89</v>
      </c>
      <c r="I99" s="2">
        <f t="shared" si="11"/>
        <v>81</v>
      </c>
      <c r="J99" s="2">
        <f t="shared" si="11"/>
        <v>95</v>
      </c>
      <c r="K99" s="2">
        <f t="shared" si="11"/>
        <v>82</v>
      </c>
      <c r="L99" s="2">
        <f t="shared" si="11"/>
        <v>63</v>
      </c>
      <c r="M99" s="2">
        <f t="shared" si="11"/>
        <v>60</v>
      </c>
      <c r="N99" s="2">
        <f t="shared" si="11"/>
        <v>49</v>
      </c>
      <c r="O99" s="2">
        <f t="shared" si="11"/>
        <v>69</v>
      </c>
      <c r="P99" s="2">
        <f t="shared" si="11"/>
        <v>48</v>
      </c>
      <c r="Q99" s="2">
        <f t="shared" si="11"/>
        <v>46</v>
      </c>
      <c r="R99" s="2">
        <f t="shared" si="11"/>
        <v>39</v>
      </c>
      <c r="S99" s="2">
        <f t="shared" si="11"/>
        <v>52</v>
      </c>
      <c r="T99" s="2">
        <f t="shared" si="11"/>
        <v>32</v>
      </c>
      <c r="U99" s="2">
        <f t="shared" si="11"/>
        <v>41</v>
      </c>
      <c r="V99" s="7">
        <f>AVERAGE(Q99:U99)</f>
        <v>42</v>
      </c>
      <c r="W99" s="4">
        <f>(D99-V99)/D99</f>
        <v>0.48148148148148145</v>
      </c>
      <c r="X99" s="2" t="s">
        <v>41</v>
      </c>
      <c r="Y99" s="6">
        <f>D99*(1-$W$98)</f>
        <v>40.869863013698634</v>
      </c>
      <c r="Z99" s="2">
        <f>((V99-Y99)^2)/Y99*5</f>
        <v>0.15625322837248598</v>
      </c>
      <c r="AA99" s="2" t="str">
        <f>IF(Z99&gt;3.84,"Significant","Not significant")</f>
        <v>Not significant</v>
      </c>
      <c r="AB99" s="2">
        <f>T99/V99</f>
        <v>0.7619047619047619</v>
      </c>
    </row>
    <row r="100" spans="1:28" ht="11.25">
      <c r="A100" s="1" t="s">
        <v>66</v>
      </c>
      <c r="D100" s="2">
        <f>SUMIF($C$54:$C$86,$A100,D$54:D$86)</f>
        <v>54</v>
      </c>
      <c r="F100" s="4"/>
      <c r="G100" s="2">
        <f t="shared" si="11"/>
        <v>50</v>
      </c>
      <c r="H100" s="2">
        <f t="shared" si="11"/>
        <v>53</v>
      </c>
      <c r="I100" s="2">
        <f t="shared" si="11"/>
        <v>45</v>
      </c>
      <c r="J100" s="2">
        <f t="shared" si="11"/>
        <v>52</v>
      </c>
      <c r="K100" s="2">
        <f t="shared" si="11"/>
        <v>50</v>
      </c>
      <c r="L100" s="2">
        <f t="shared" si="11"/>
        <v>48</v>
      </c>
      <c r="M100" s="2">
        <f t="shared" si="11"/>
        <v>41</v>
      </c>
      <c r="N100" s="2">
        <f t="shared" si="11"/>
        <v>23</v>
      </c>
      <c r="O100" s="2">
        <f t="shared" si="11"/>
        <v>23</v>
      </c>
      <c r="P100" s="2">
        <f t="shared" si="11"/>
        <v>25</v>
      </c>
      <c r="Q100" s="2">
        <f t="shared" si="11"/>
        <v>24</v>
      </c>
      <c r="R100" s="2">
        <f t="shared" si="11"/>
        <v>22</v>
      </c>
      <c r="S100" s="2">
        <f t="shared" si="11"/>
        <v>34</v>
      </c>
      <c r="T100" s="2">
        <f t="shared" si="11"/>
        <v>31</v>
      </c>
      <c r="U100" s="2">
        <f t="shared" si="11"/>
        <v>28</v>
      </c>
      <c r="V100" s="7">
        <f>AVERAGE(Q100:U100)</f>
        <v>27.8</v>
      </c>
      <c r="W100" s="4">
        <f>(D100-V100)/D100</f>
        <v>0.48518518518518516</v>
      </c>
      <c r="X100" s="2" t="s">
        <v>40</v>
      </c>
      <c r="Y100" s="6">
        <f>D100*(1-$W$98)</f>
        <v>27.246575342465757</v>
      </c>
      <c r="Z100" s="2">
        <f>((V100-Y100)^2)/Y100*5</f>
        <v>0.056205018010013374</v>
      </c>
      <c r="AA100" s="2" t="str">
        <f>IF(Z100&gt;3.84,"Significant","Not significant")</f>
        <v>Not significant</v>
      </c>
      <c r="AB100" s="2">
        <f>T100/V100</f>
        <v>1.1151079136690647</v>
      </c>
    </row>
    <row r="101" spans="1:28" ht="11.25">
      <c r="A101" s="1" t="s">
        <v>67</v>
      </c>
      <c r="D101" s="2">
        <f>SUMIF($C$54:$C$86,$A101,D$54:D$86)</f>
        <v>40.199999999999996</v>
      </c>
      <c r="F101" s="4"/>
      <c r="G101" s="2">
        <f t="shared" si="11"/>
        <v>59</v>
      </c>
      <c r="H101" s="2">
        <f t="shared" si="11"/>
        <v>24</v>
      </c>
      <c r="I101" s="2">
        <f t="shared" si="11"/>
        <v>32</v>
      </c>
      <c r="J101" s="2">
        <f t="shared" si="11"/>
        <v>27</v>
      </c>
      <c r="K101" s="2">
        <f t="shared" si="11"/>
        <v>39</v>
      </c>
      <c r="L101" s="2">
        <f t="shared" si="11"/>
        <v>25</v>
      </c>
      <c r="M101" s="2">
        <f t="shared" si="11"/>
        <v>36</v>
      </c>
      <c r="N101" s="2">
        <f t="shared" si="11"/>
        <v>16</v>
      </c>
      <c r="O101" s="2">
        <f t="shared" si="11"/>
        <v>20</v>
      </c>
      <c r="P101" s="2">
        <f t="shared" si="11"/>
        <v>21</v>
      </c>
      <c r="Q101" s="2">
        <f t="shared" si="11"/>
        <v>23</v>
      </c>
      <c r="R101" s="2">
        <f t="shared" si="11"/>
        <v>21</v>
      </c>
      <c r="S101" s="2">
        <f t="shared" si="11"/>
        <v>13</v>
      </c>
      <c r="T101" s="2">
        <f t="shared" si="11"/>
        <v>12</v>
      </c>
      <c r="U101" s="2">
        <f t="shared" si="11"/>
        <v>24</v>
      </c>
      <c r="V101" s="7">
        <f>AVERAGE(Q101:U101)</f>
        <v>18.6</v>
      </c>
      <c r="W101" s="4">
        <f>(D101-V101)/D101</f>
        <v>0.5373134328358208</v>
      </c>
      <c r="X101" s="2" t="s">
        <v>42</v>
      </c>
      <c r="Y101" s="6">
        <f>D101*(1-$W$98)</f>
        <v>20.283561643835615</v>
      </c>
      <c r="Z101" s="2">
        <f>((V101-Y101)^2)/Y101*5</f>
        <v>0.69868888372863</v>
      </c>
      <c r="AA101" s="2" t="str">
        <f>IF(Z101&gt;3.84,"Significant","Not significant")</f>
        <v>Not significant</v>
      </c>
      <c r="AB101" s="2">
        <f>T101/V101</f>
        <v>0.6451612903225806</v>
      </c>
    </row>
    <row r="102" spans="6:25" ht="11.25">
      <c r="F102" s="4"/>
      <c r="W102" s="4"/>
      <c r="Y102" s="6"/>
    </row>
    <row r="103" ht="11.25">
      <c r="A103" s="8" t="s">
        <v>49</v>
      </c>
    </row>
    <row r="104" spans="1:31" ht="11.25">
      <c r="A104" s="1" t="s">
        <v>34</v>
      </c>
      <c r="D104" s="2" t="s">
        <v>36</v>
      </c>
      <c r="E104" s="2">
        <v>2001</v>
      </c>
      <c r="F104" s="2">
        <v>2002</v>
      </c>
      <c r="G104" s="2">
        <v>2003</v>
      </c>
      <c r="H104" s="2">
        <v>2004</v>
      </c>
      <c r="I104" s="2">
        <v>2005</v>
      </c>
      <c r="J104" s="2">
        <v>2006</v>
      </c>
      <c r="K104" s="2">
        <v>2007</v>
      </c>
      <c r="L104" s="2">
        <v>2008</v>
      </c>
      <c r="M104" s="2">
        <v>2009</v>
      </c>
      <c r="N104" s="2">
        <v>2010</v>
      </c>
      <c r="O104" s="2">
        <v>2011</v>
      </c>
      <c r="P104" s="2">
        <v>2012</v>
      </c>
      <c r="Q104" s="2">
        <v>2013</v>
      </c>
      <c r="R104" s="2">
        <v>2014</v>
      </c>
      <c r="S104" s="2">
        <v>2015</v>
      </c>
      <c r="T104" s="2">
        <v>2016</v>
      </c>
      <c r="U104" s="2">
        <v>2017</v>
      </c>
      <c r="V104" s="2" t="s">
        <v>96</v>
      </c>
      <c r="W104" s="2" t="s">
        <v>35</v>
      </c>
      <c r="X104" s="2" t="s">
        <v>43</v>
      </c>
      <c r="Y104" s="2" t="s">
        <v>45</v>
      </c>
      <c r="Z104" s="2" t="s">
        <v>44</v>
      </c>
      <c r="AA104" s="2" t="s">
        <v>47</v>
      </c>
      <c r="AB104" s="2" t="s">
        <v>60</v>
      </c>
      <c r="AC104" s="2" t="s">
        <v>74</v>
      </c>
      <c r="AD104" s="2" t="s">
        <v>58</v>
      </c>
      <c r="AE104" s="2" t="s">
        <v>74</v>
      </c>
    </row>
    <row r="105" spans="1:32" ht="11.25">
      <c r="A105" s="1" t="s">
        <v>31</v>
      </c>
      <c r="B105" s="1" t="s">
        <v>61</v>
      </c>
      <c r="C105" s="1" t="str">
        <f>B105&amp;" London - "&amp;X105</f>
        <v>Inner London - High</v>
      </c>
      <c r="D105" s="7">
        <v>1209.2</v>
      </c>
      <c r="E105" s="3"/>
      <c r="F105" s="3"/>
      <c r="G105" s="3">
        <v>1057</v>
      </c>
      <c r="H105" s="3">
        <v>991</v>
      </c>
      <c r="I105" s="3">
        <v>1004</v>
      </c>
      <c r="J105" s="3">
        <v>916</v>
      </c>
      <c r="K105" s="3">
        <v>969</v>
      </c>
      <c r="L105" s="3">
        <v>1103</v>
      </c>
      <c r="M105" s="3">
        <v>892</v>
      </c>
      <c r="N105" s="3">
        <v>970</v>
      </c>
      <c r="O105" s="3">
        <v>945</v>
      </c>
      <c r="P105" s="3">
        <v>1195</v>
      </c>
      <c r="Q105" s="3">
        <v>1020</v>
      </c>
      <c r="R105" s="3">
        <v>1221</v>
      </c>
      <c r="S105" s="3">
        <v>1247</v>
      </c>
      <c r="T105" s="3">
        <v>1272</v>
      </c>
      <c r="U105" s="3">
        <v>1303</v>
      </c>
      <c r="V105" s="7">
        <f>AVERAGE(Q105:U105)</f>
        <v>1212.6</v>
      </c>
      <c r="W105" s="4">
        <f>(D105-V105)/D105</f>
        <v>-0.002811776381078286</v>
      </c>
      <c r="X105" s="2" t="s">
        <v>42</v>
      </c>
      <c r="Y105" s="6">
        <f>D105*(1-$W$138)</f>
        <v>799.4222025691095</v>
      </c>
      <c r="Z105" s="2">
        <f>((V105-Y105)^2)/Y105*5</f>
        <v>1067.745502571801</v>
      </c>
      <c r="AA105" s="2" t="str">
        <f>IF(Z105&gt;3.84,"Significant","Not significant")</f>
        <v>Significant</v>
      </c>
      <c r="AB105" s="2">
        <v>560</v>
      </c>
      <c r="AC105" s="2">
        <f>D105/AB105</f>
        <v>2.1592857142857143</v>
      </c>
      <c r="AD105" s="2">
        <v>562</v>
      </c>
      <c r="AE105" s="2">
        <f>V105/AD105</f>
        <v>2.1576512455516013</v>
      </c>
      <c r="AF105" s="4">
        <f>(AC105-AE105)/AC105</f>
        <v>0.0007569488017724743</v>
      </c>
    </row>
    <row r="106" spans="1:32" ht="11.25">
      <c r="A106" s="1" t="s">
        <v>10</v>
      </c>
      <c r="B106" s="1" t="s">
        <v>68</v>
      </c>
      <c r="C106" s="1" t="str">
        <f>B106&amp;" London - "&amp;X106</f>
        <v>Outer London - High</v>
      </c>
      <c r="D106" s="7">
        <v>1171</v>
      </c>
      <c r="E106" s="3"/>
      <c r="F106" s="3"/>
      <c r="G106" s="3">
        <v>1203</v>
      </c>
      <c r="H106" s="3">
        <v>997</v>
      </c>
      <c r="I106" s="3">
        <v>806</v>
      </c>
      <c r="J106" s="3">
        <v>885</v>
      </c>
      <c r="K106" s="3">
        <v>789</v>
      </c>
      <c r="L106" s="3">
        <v>743</v>
      </c>
      <c r="M106" s="3">
        <v>929</v>
      </c>
      <c r="N106" s="3">
        <v>984</v>
      </c>
      <c r="O106" s="3">
        <v>915</v>
      </c>
      <c r="P106" s="3">
        <v>890</v>
      </c>
      <c r="Q106" s="3">
        <v>918</v>
      </c>
      <c r="R106" s="3">
        <v>1100</v>
      </c>
      <c r="S106" s="3">
        <v>1092</v>
      </c>
      <c r="T106" s="3">
        <v>1061</v>
      </c>
      <c r="U106" s="3">
        <v>1265</v>
      </c>
      <c r="V106" s="7">
        <f>AVERAGE(Q106:U106)</f>
        <v>1087.2</v>
      </c>
      <c r="W106" s="4">
        <f>(D106-V106)/D106</f>
        <v>0.07156276686592652</v>
      </c>
      <c r="X106" s="2" t="s">
        <v>42</v>
      </c>
      <c r="Y106" s="6">
        <f>D106*(1-$W$138)</f>
        <v>774.1675481379649</v>
      </c>
      <c r="Z106" s="2">
        <f>((V106-Y106)^2)/Y106*5</f>
        <v>632.8689193601706</v>
      </c>
      <c r="AA106" s="2" t="str">
        <f>IF(Z106&gt;3.84,"Significant","Not significant")</f>
        <v>Significant</v>
      </c>
      <c r="AB106" s="2">
        <v>390</v>
      </c>
      <c r="AC106" s="2">
        <f>D106/AB106</f>
        <v>3.0025641025641026</v>
      </c>
      <c r="AD106" s="2">
        <v>335</v>
      </c>
      <c r="AE106" s="2">
        <f>V106/AD106</f>
        <v>3.2453731343283585</v>
      </c>
      <c r="AF106" s="4">
        <f>(AC106-AE106)/AC106</f>
        <v>-0.08086722663369754</v>
      </c>
    </row>
    <row r="107" spans="1:32" ht="11.25">
      <c r="A107" s="1" t="s">
        <v>25</v>
      </c>
      <c r="B107" s="1" t="s">
        <v>61</v>
      </c>
      <c r="C107" s="1" t="str">
        <f>B107&amp;" London - "&amp;X107</f>
        <v>Inner London - Low</v>
      </c>
      <c r="D107" s="7">
        <v>475.6</v>
      </c>
      <c r="E107" s="3"/>
      <c r="F107" s="3"/>
      <c r="G107" s="3">
        <v>328</v>
      </c>
      <c r="H107" s="3">
        <v>343</v>
      </c>
      <c r="I107" s="3">
        <v>351</v>
      </c>
      <c r="J107" s="3">
        <v>389</v>
      </c>
      <c r="K107" s="3">
        <v>381</v>
      </c>
      <c r="L107" s="3">
        <v>379</v>
      </c>
      <c r="M107" s="3">
        <v>343</v>
      </c>
      <c r="N107" s="3">
        <v>380</v>
      </c>
      <c r="O107" s="3">
        <v>409</v>
      </c>
      <c r="P107" s="3">
        <v>423</v>
      </c>
      <c r="Q107" s="3">
        <v>345</v>
      </c>
      <c r="R107" s="3">
        <v>390</v>
      </c>
      <c r="S107" s="3">
        <v>382</v>
      </c>
      <c r="T107" s="3">
        <v>405</v>
      </c>
      <c r="U107" s="3">
        <v>366</v>
      </c>
      <c r="V107" s="7">
        <f>AVERAGE(Q107:U107)</f>
        <v>377.6</v>
      </c>
      <c r="W107" s="4">
        <f>(D107-V107)/D107</f>
        <v>0.20605550883095036</v>
      </c>
      <c r="X107" s="2" t="s">
        <v>41</v>
      </c>
      <c r="Y107" s="6">
        <f>D107*(1-$W$138)</f>
        <v>314.427058833831</v>
      </c>
      <c r="Z107" s="2">
        <f>((V107-Y107)^2)/Y107*5</f>
        <v>63.4617852290717</v>
      </c>
      <c r="AA107" s="2" t="str">
        <f>IF(Z107&gt;3.84,"Significant","Not significant")</f>
        <v>Significant</v>
      </c>
      <c r="AB107" s="2">
        <v>130</v>
      </c>
      <c r="AC107" s="2">
        <f>D107/AB107</f>
        <v>3.6584615384615384</v>
      </c>
      <c r="AD107" s="2">
        <v>101</v>
      </c>
      <c r="AE107" s="2">
        <f>V107/AD107</f>
        <v>3.738613861386139</v>
      </c>
      <c r="AF107" s="4">
        <f>(AC107-AE107)/AC107</f>
        <v>-0.021908751009667896</v>
      </c>
    </row>
    <row r="108" spans="1:32" ht="11.25">
      <c r="A108" s="1" t="s">
        <v>19</v>
      </c>
      <c r="B108" s="1" t="s">
        <v>68</v>
      </c>
      <c r="C108" s="1" t="str">
        <f>B108&amp;" London - "&amp;X108</f>
        <v>Outer London - High</v>
      </c>
      <c r="D108" s="7">
        <v>1308.4</v>
      </c>
      <c r="E108" s="3"/>
      <c r="F108" s="3"/>
      <c r="G108" s="3">
        <v>1115</v>
      </c>
      <c r="H108" s="3">
        <v>952</v>
      </c>
      <c r="I108" s="3">
        <v>1033</v>
      </c>
      <c r="J108" s="3">
        <v>1011</v>
      </c>
      <c r="K108" s="3">
        <v>1005</v>
      </c>
      <c r="L108" s="3">
        <v>1077</v>
      </c>
      <c r="M108" s="3">
        <v>946</v>
      </c>
      <c r="N108" s="3">
        <v>911</v>
      </c>
      <c r="O108" s="3">
        <v>908</v>
      </c>
      <c r="P108" s="3">
        <v>924</v>
      </c>
      <c r="Q108" s="3">
        <v>830</v>
      </c>
      <c r="R108" s="3">
        <v>965</v>
      </c>
      <c r="S108" s="3">
        <v>1132</v>
      </c>
      <c r="T108" s="3">
        <v>1117</v>
      </c>
      <c r="U108" s="3">
        <v>1105</v>
      </c>
      <c r="V108" s="7">
        <f>AVERAGE(Q108:U108)</f>
        <v>1029.8</v>
      </c>
      <c r="W108" s="4">
        <f>(D108-V108)/D108</f>
        <v>0.21293182512992978</v>
      </c>
      <c r="X108" s="2" t="s">
        <v>42</v>
      </c>
      <c r="Y108" s="6">
        <f>D108*(1-$W$138)</f>
        <v>865.0049700971078</v>
      </c>
      <c r="Z108" s="2">
        <f>((V108-Y108)^2)/Y108*5</f>
        <v>156.97829966021087</v>
      </c>
      <c r="AA108" s="2" t="str">
        <f>IF(Z108&gt;3.84,"Significant","Not significant")</f>
        <v>Significant</v>
      </c>
      <c r="AB108" s="2">
        <v>543</v>
      </c>
      <c r="AC108" s="2">
        <f>D108/AB108</f>
        <v>2.4095764272559856</v>
      </c>
      <c r="AD108" s="2">
        <v>562</v>
      </c>
      <c r="AE108" s="2">
        <f>V108/AD108</f>
        <v>1.8323843416370107</v>
      </c>
      <c r="AF108" s="4">
        <f>(AC108-AE108)/AC108</f>
        <v>0.2395408915401279</v>
      </c>
    </row>
    <row r="109" spans="1:32" ht="11.25">
      <c r="A109" s="1" t="s">
        <v>9</v>
      </c>
      <c r="B109" s="1" t="s">
        <v>61</v>
      </c>
      <c r="C109" s="1" t="str">
        <f>B109&amp;" London - "&amp;X109</f>
        <v>Inner London - High</v>
      </c>
      <c r="D109" s="7">
        <v>1307</v>
      </c>
      <c r="E109" s="3"/>
      <c r="F109" s="3"/>
      <c r="G109" s="3">
        <v>1138</v>
      </c>
      <c r="H109" s="3">
        <v>1061</v>
      </c>
      <c r="I109" s="3">
        <v>1026</v>
      </c>
      <c r="J109" s="3">
        <v>877</v>
      </c>
      <c r="K109" s="3">
        <v>937</v>
      </c>
      <c r="L109" s="3">
        <v>978</v>
      </c>
      <c r="M109" s="3">
        <v>922</v>
      </c>
      <c r="N109" s="3">
        <v>898</v>
      </c>
      <c r="O109" s="3">
        <v>872</v>
      </c>
      <c r="P109" s="3">
        <v>989</v>
      </c>
      <c r="Q109" s="3">
        <v>890</v>
      </c>
      <c r="R109" s="3">
        <v>1020</v>
      </c>
      <c r="S109" s="3">
        <v>974</v>
      </c>
      <c r="T109" s="3">
        <v>1016</v>
      </c>
      <c r="U109" s="3">
        <v>1097</v>
      </c>
      <c r="V109" s="7">
        <f>AVERAGE(Q109:U109)</f>
        <v>999.4</v>
      </c>
      <c r="W109" s="4">
        <f>(D109-V109)/D109</f>
        <v>0.23534812547819436</v>
      </c>
      <c r="X109" s="2" t="s">
        <v>42</v>
      </c>
      <c r="Y109" s="6">
        <f>D109*(1-$W$138)</f>
        <v>864.0794068457046</v>
      </c>
      <c r="Z109" s="2">
        <f>((V109-Y109)^2)/Y109*5</f>
        <v>105.96053317875315</v>
      </c>
      <c r="AA109" s="2" t="str">
        <f>IF(Z109&gt;3.84,"Significant","Not significant")</f>
        <v>Significant</v>
      </c>
      <c r="AB109" s="2">
        <v>336</v>
      </c>
      <c r="AC109" s="2">
        <f>D109/AB109</f>
        <v>3.8898809523809526</v>
      </c>
      <c r="AD109" s="2">
        <v>300</v>
      </c>
      <c r="AE109" s="2">
        <f>V109/AD109</f>
        <v>3.3313333333333333</v>
      </c>
      <c r="AF109" s="4">
        <f>(AC109-AE109)/AC109</f>
        <v>0.1435899005355777</v>
      </c>
    </row>
    <row r="110" spans="1:32" ht="11.25">
      <c r="A110" s="1" t="s">
        <v>15</v>
      </c>
      <c r="B110" s="1" t="s">
        <v>61</v>
      </c>
      <c r="C110" s="1" t="str">
        <f>B110&amp;" London - "&amp;X110</f>
        <v>Inner London - High</v>
      </c>
      <c r="D110" s="7">
        <v>1299.4</v>
      </c>
      <c r="E110" s="3"/>
      <c r="F110" s="3"/>
      <c r="G110" s="3">
        <v>1132</v>
      </c>
      <c r="H110" s="3">
        <v>908</v>
      </c>
      <c r="I110" s="3">
        <v>815</v>
      </c>
      <c r="J110" s="3">
        <v>736</v>
      </c>
      <c r="K110" s="3">
        <v>667</v>
      </c>
      <c r="L110" s="3">
        <v>681</v>
      </c>
      <c r="M110" s="3">
        <v>811</v>
      </c>
      <c r="N110" s="3">
        <v>833</v>
      </c>
      <c r="O110" s="3">
        <v>985</v>
      </c>
      <c r="P110" s="3">
        <v>872</v>
      </c>
      <c r="Q110" s="3">
        <v>860</v>
      </c>
      <c r="R110" s="3">
        <v>968</v>
      </c>
      <c r="S110" s="3">
        <v>974</v>
      </c>
      <c r="T110" s="3">
        <v>893</v>
      </c>
      <c r="U110" s="3">
        <v>954</v>
      </c>
      <c r="V110" s="7">
        <f>AVERAGE(Q110:U110)</f>
        <v>929.8</v>
      </c>
      <c r="W110" s="4">
        <f>(D110-V110)/D110</f>
        <v>0.28443897183315386</v>
      </c>
      <c r="X110" s="2" t="s">
        <v>42</v>
      </c>
      <c r="Y110" s="6">
        <f>D110*(1-$W$138)</f>
        <v>859.0549206238015</v>
      </c>
      <c r="Z110" s="2">
        <f>((V110-Y110)^2)/Y110*5</f>
        <v>29.13007152272836</v>
      </c>
      <c r="AA110" s="2" t="str">
        <f>IF(Z110&gt;3.84,"Significant","Not significant")</f>
        <v>Significant</v>
      </c>
      <c r="AB110" s="2">
        <v>300</v>
      </c>
      <c r="AC110" s="2">
        <f>D110/AB110</f>
        <v>4.331333333333333</v>
      </c>
      <c r="AD110" s="2">
        <v>254</v>
      </c>
      <c r="AE110" s="2">
        <f>V110/AD110</f>
        <v>3.6606299212598423</v>
      </c>
      <c r="AF110" s="4">
        <f>(AC110-AE110)/AC110</f>
        <v>0.1548491793304966</v>
      </c>
    </row>
    <row r="111" spans="1:32" ht="11.25">
      <c r="A111" s="1" t="s">
        <v>24</v>
      </c>
      <c r="B111" s="1" t="s">
        <v>68</v>
      </c>
      <c r="C111" s="1" t="str">
        <f>B111&amp;" London - "&amp;X111</f>
        <v>Outer London - Moderate</v>
      </c>
      <c r="D111" s="7">
        <v>931.6</v>
      </c>
      <c r="E111" s="3"/>
      <c r="F111" s="3"/>
      <c r="G111" s="3">
        <v>758</v>
      </c>
      <c r="H111" s="3">
        <v>755</v>
      </c>
      <c r="I111" s="3">
        <v>682</v>
      </c>
      <c r="J111" s="3">
        <v>623</v>
      </c>
      <c r="K111" s="3">
        <v>575</v>
      </c>
      <c r="L111" s="3">
        <v>615</v>
      </c>
      <c r="M111" s="3">
        <v>524</v>
      </c>
      <c r="N111" s="3">
        <v>545</v>
      </c>
      <c r="O111" s="3">
        <v>607</v>
      </c>
      <c r="P111" s="3">
        <v>576</v>
      </c>
      <c r="Q111" s="3">
        <v>520</v>
      </c>
      <c r="R111" s="3">
        <v>649</v>
      </c>
      <c r="S111" s="3">
        <v>622</v>
      </c>
      <c r="T111" s="3">
        <v>672</v>
      </c>
      <c r="U111" s="3">
        <v>837</v>
      </c>
      <c r="V111" s="7">
        <f>AVERAGE(Q111:U111)</f>
        <v>660</v>
      </c>
      <c r="W111" s="4">
        <f>(D111-V111)/D111</f>
        <v>0.29154143409188493</v>
      </c>
      <c r="X111" s="2" t="s">
        <v>40</v>
      </c>
      <c r="Y111" s="6">
        <f>D111*(1-$W$138)</f>
        <v>615.8962321480171</v>
      </c>
      <c r="Z111" s="2">
        <f>((V111-Y111)^2)/Y111*5</f>
        <v>15.79115309698895</v>
      </c>
      <c r="AA111" s="2" t="str">
        <f>IF(Z111&gt;3.84,"Significant","Not significant")</f>
        <v>Significant</v>
      </c>
      <c r="AB111" s="2">
        <v>342</v>
      </c>
      <c r="AC111" s="2">
        <f>D111/AB111</f>
        <v>2.7239766081871344</v>
      </c>
      <c r="AD111" s="2">
        <v>363</v>
      </c>
      <c r="AE111" s="2">
        <f>V111/AD111</f>
        <v>1.8181818181818181</v>
      </c>
      <c r="AF111" s="4">
        <f>(AC111-AE111)/AC111</f>
        <v>0.3325266403840899</v>
      </c>
    </row>
    <row r="112" spans="1:32" ht="11.25">
      <c r="A112" s="1" t="s">
        <v>18</v>
      </c>
      <c r="B112" s="1" t="s">
        <v>68</v>
      </c>
      <c r="C112" s="1" t="str">
        <f>B112&amp;" London - "&amp;X112</f>
        <v>Outer London - Moderate</v>
      </c>
      <c r="D112" s="7">
        <v>841.6</v>
      </c>
      <c r="E112" s="3"/>
      <c r="F112" s="3"/>
      <c r="G112" s="3">
        <v>722</v>
      </c>
      <c r="H112" s="3">
        <v>590</v>
      </c>
      <c r="I112" s="3">
        <v>559</v>
      </c>
      <c r="J112" s="3">
        <v>513</v>
      </c>
      <c r="K112" s="3">
        <v>540</v>
      </c>
      <c r="L112" s="3">
        <v>521</v>
      </c>
      <c r="M112" s="3">
        <v>475</v>
      </c>
      <c r="N112" s="3">
        <v>458</v>
      </c>
      <c r="O112" s="3">
        <v>513</v>
      </c>
      <c r="P112" s="3">
        <v>536</v>
      </c>
      <c r="Q112" s="3">
        <v>513</v>
      </c>
      <c r="R112" s="3">
        <v>617</v>
      </c>
      <c r="S112" s="3">
        <v>601</v>
      </c>
      <c r="T112" s="3">
        <v>623</v>
      </c>
      <c r="U112" s="3">
        <v>599</v>
      </c>
      <c r="V112" s="7">
        <f>AVERAGE(Q112:U112)</f>
        <v>590.6</v>
      </c>
      <c r="W112" s="4">
        <f>(D112-V112)/D112</f>
        <v>0.29824144486692017</v>
      </c>
      <c r="X112" s="2" t="s">
        <v>40</v>
      </c>
      <c r="Y112" s="6">
        <f>D112*(1-$W$138)</f>
        <v>556.395737414954</v>
      </c>
      <c r="Z112" s="2">
        <f>((V112-Y112)^2)/Y112*5</f>
        <v>10.513484380940294</v>
      </c>
      <c r="AA112" s="2" t="str">
        <f>IF(Z112&gt;3.84,"Significant","Not significant")</f>
        <v>Significant</v>
      </c>
      <c r="AB112" s="2">
        <v>417</v>
      </c>
      <c r="AC112" s="2">
        <f>D112/AB112</f>
        <v>2.018225419664269</v>
      </c>
      <c r="AD112" s="2">
        <v>363</v>
      </c>
      <c r="AE112" s="2">
        <f>V112/AD112</f>
        <v>1.6269972451790635</v>
      </c>
      <c r="AF112" s="4">
        <f>(AC112-AE112)/AC112</f>
        <v>0.193847610219024</v>
      </c>
    </row>
    <row r="113" spans="1:32" ht="11.25">
      <c r="A113" s="1" t="s">
        <v>23</v>
      </c>
      <c r="B113" s="1" t="s">
        <v>68</v>
      </c>
      <c r="C113" s="1" t="str">
        <f>B113&amp;" London - "&amp;X113</f>
        <v>Outer London - Moderate</v>
      </c>
      <c r="D113" s="7">
        <v>1556.4</v>
      </c>
      <c r="E113" s="3"/>
      <c r="F113" s="3"/>
      <c r="G113" s="3">
        <v>1174</v>
      </c>
      <c r="H113" s="3">
        <v>1203</v>
      </c>
      <c r="I113" s="3">
        <v>981</v>
      </c>
      <c r="J113" s="3">
        <v>905</v>
      </c>
      <c r="K113" s="3">
        <v>915</v>
      </c>
      <c r="L113" s="3">
        <v>891</v>
      </c>
      <c r="M113" s="3">
        <v>932</v>
      </c>
      <c r="N113" s="3">
        <v>1024</v>
      </c>
      <c r="O113" s="3">
        <v>1058</v>
      </c>
      <c r="P113" s="3">
        <v>1122</v>
      </c>
      <c r="Q113" s="3">
        <v>1003</v>
      </c>
      <c r="R113" s="3">
        <v>1124</v>
      </c>
      <c r="S113" s="3">
        <v>1098</v>
      </c>
      <c r="T113" s="3">
        <v>1085</v>
      </c>
      <c r="U113" s="3">
        <v>1135</v>
      </c>
      <c r="V113" s="7">
        <f>AVERAGE(Q113:U113)</f>
        <v>1089</v>
      </c>
      <c r="W113" s="4">
        <f>(D113-V113)/D113</f>
        <v>0.3003084040092522</v>
      </c>
      <c r="X113" s="2" t="s">
        <v>40</v>
      </c>
      <c r="Y113" s="6">
        <f>D113*(1-$W$138)</f>
        <v>1028.9618889171038</v>
      </c>
      <c r="Z113" s="2">
        <f>((V113-Y113)^2)/Y113*5</f>
        <v>17.515589358687016</v>
      </c>
      <c r="AA113" s="2" t="str">
        <f>IF(Z113&gt;3.84,"Significant","Not significant")</f>
        <v>Significant</v>
      </c>
      <c r="AB113" s="2">
        <v>625</v>
      </c>
      <c r="AC113" s="2">
        <f>D113/AB113</f>
        <v>2.49024</v>
      </c>
      <c r="AD113" s="2">
        <v>494</v>
      </c>
      <c r="AE113" s="2">
        <f>V113/AD113</f>
        <v>2.2044534412955468</v>
      </c>
      <c r="AF113" s="4">
        <f>(AC113-AE113)/AC113</f>
        <v>0.11476265689429663</v>
      </c>
    </row>
    <row r="114" spans="1:32" ht="11.25">
      <c r="A114" s="1" t="s">
        <v>20</v>
      </c>
      <c r="B114" s="1" t="s">
        <v>68</v>
      </c>
      <c r="C114" s="1" t="str">
        <f>B114&amp;" London - "&amp;X114</f>
        <v>Outer London - Moderate</v>
      </c>
      <c r="D114" s="7">
        <v>1386.8</v>
      </c>
      <c r="E114" s="3"/>
      <c r="F114" s="3"/>
      <c r="G114" s="3">
        <v>1287</v>
      </c>
      <c r="H114" s="3">
        <v>1132</v>
      </c>
      <c r="I114" s="3">
        <v>1034</v>
      </c>
      <c r="J114" s="3">
        <v>905</v>
      </c>
      <c r="K114" s="3">
        <v>785</v>
      </c>
      <c r="L114" s="3">
        <v>837</v>
      </c>
      <c r="M114" s="3">
        <v>768</v>
      </c>
      <c r="N114" s="3">
        <v>938</v>
      </c>
      <c r="O114" s="3">
        <v>946</v>
      </c>
      <c r="P114" s="3">
        <v>894</v>
      </c>
      <c r="Q114" s="3">
        <v>798</v>
      </c>
      <c r="R114" s="3">
        <v>999</v>
      </c>
      <c r="S114" s="3">
        <v>959</v>
      </c>
      <c r="T114" s="3">
        <v>917</v>
      </c>
      <c r="U114" s="3">
        <v>1030</v>
      </c>
      <c r="V114" s="7">
        <f>AVERAGE(Q114:U114)</f>
        <v>940.6</v>
      </c>
      <c r="W114" s="4">
        <f>(D114-V114)/D114</f>
        <v>0.3217479088549178</v>
      </c>
      <c r="X114" s="2" t="s">
        <v>40</v>
      </c>
      <c r="Y114" s="6">
        <f>D114*(1-$W$138)</f>
        <v>916.8365121756872</v>
      </c>
      <c r="Z114" s="2">
        <f>((V114-Y114)^2)/Y114*5</f>
        <v>3.0796294981544903</v>
      </c>
      <c r="AA114" s="2" t="str">
        <f>IF(Z114&gt;3.84,"Significant","Not significant")</f>
        <v>Not significant</v>
      </c>
      <c r="AB114" s="2">
        <v>589</v>
      </c>
      <c r="AC114" s="2">
        <f>D114/AB114</f>
        <v>2.3544991511035653</v>
      </c>
      <c r="AD114" s="2">
        <v>687</v>
      </c>
      <c r="AE114" s="2">
        <f>V114/AD114</f>
        <v>1.3691411935953421</v>
      </c>
      <c r="AF114" s="4">
        <f>(AC114-AE114)/AC114</f>
        <v>0.4185000266601842</v>
      </c>
    </row>
    <row r="115" spans="1:32" ht="11.25">
      <c r="A115" s="1" t="s">
        <v>32</v>
      </c>
      <c r="B115" s="1" t="s">
        <v>68</v>
      </c>
      <c r="C115" s="1" t="str">
        <f>B115&amp;" London - "&amp;X115</f>
        <v>Outer London - High</v>
      </c>
      <c r="D115" s="7">
        <v>1198</v>
      </c>
      <c r="E115" s="3"/>
      <c r="F115" s="3"/>
      <c r="G115" s="3">
        <v>1077</v>
      </c>
      <c r="H115" s="3">
        <v>895</v>
      </c>
      <c r="I115" s="3">
        <v>918</v>
      </c>
      <c r="J115" s="3">
        <v>905</v>
      </c>
      <c r="K115" s="3">
        <v>839</v>
      </c>
      <c r="L115" s="3">
        <v>927</v>
      </c>
      <c r="M115" s="3">
        <v>736</v>
      </c>
      <c r="N115" s="3">
        <v>786</v>
      </c>
      <c r="O115" s="3">
        <v>813</v>
      </c>
      <c r="P115" s="3">
        <v>730</v>
      </c>
      <c r="Q115" s="3">
        <v>634</v>
      </c>
      <c r="R115" s="3">
        <v>952</v>
      </c>
      <c r="S115" s="3">
        <v>805</v>
      </c>
      <c r="T115" s="3">
        <v>821</v>
      </c>
      <c r="U115" s="3">
        <v>844</v>
      </c>
      <c r="V115" s="7">
        <f>AVERAGE(Q115:U115)</f>
        <v>811.2</v>
      </c>
      <c r="W115" s="4">
        <f>(D115-V115)/D115</f>
        <v>0.32287145242070114</v>
      </c>
      <c r="X115" s="2" t="s">
        <v>42</v>
      </c>
      <c r="Y115" s="6">
        <f>D115*(1-$W$138)</f>
        <v>792.0176965578838</v>
      </c>
      <c r="Z115" s="2">
        <f>((V115-Y115)^2)/Y115*5</f>
        <v>2.3229327257748453</v>
      </c>
      <c r="AA115" s="2" t="str">
        <f>IF(Z115&gt;3.84,"Significant","Not significant")</f>
        <v>Not significant</v>
      </c>
      <c r="AB115" s="2">
        <v>446</v>
      </c>
      <c r="AC115" s="2">
        <f>D115/AB115</f>
        <v>2.68609865470852</v>
      </c>
      <c r="AD115" s="2">
        <v>404</v>
      </c>
      <c r="AE115" s="2">
        <f>V115/AD115</f>
        <v>2.007920792079208</v>
      </c>
      <c r="AF115" s="4">
        <f>(AC115-AE115)/AC115</f>
        <v>0.25247690044463544</v>
      </c>
    </row>
    <row r="116" spans="1:32" ht="11.25">
      <c r="A116" s="1" t="s">
        <v>2</v>
      </c>
      <c r="B116" s="1" t="s">
        <v>68</v>
      </c>
      <c r="C116" s="1" t="str">
        <f>B116&amp;" London - "&amp;X116</f>
        <v>Outer London - Moderate</v>
      </c>
      <c r="D116" s="7">
        <v>1605.4</v>
      </c>
      <c r="E116" s="3"/>
      <c r="F116" s="3"/>
      <c r="G116" s="3">
        <v>1382</v>
      </c>
      <c r="H116" s="3">
        <v>1213</v>
      </c>
      <c r="I116" s="3">
        <v>1148</v>
      </c>
      <c r="J116" s="3">
        <v>965</v>
      </c>
      <c r="K116" s="3">
        <v>845</v>
      </c>
      <c r="L116" s="3">
        <v>785</v>
      </c>
      <c r="M116" s="3">
        <v>849</v>
      </c>
      <c r="N116" s="3">
        <v>928</v>
      </c>
      <c r="O116" s="3">
        <v>896</v>
      </c>
      <c r="P116" s="3">
        <v>958</v>
      </c>
      <c r="Q116" s="3">
        <v>957</v>
      </c>
      <c r="R116" s="3">
        <v>1067</v>
      </c>
      <c r="S116" s="3">
        <v>1089</v>
      </c>
      <c r="T116" s="3">
        <v>1147</v>
      </c>
      <c r="U116" s="3">
        <v>1158</v>
      </c>
      <c r="V116" s="7">
        <f>AVERAGE(Q116:U116)</f>
        <v>1083.6</v>
      </c>
      <c r="W116" s="4">
        <f>(D116-V116)/D116</f>
        <v>0.32502803039740885</v>
      </c>
      <c r="X116" s="2" t="s">
        <v>40</v>
      </c>
      <c r="Y116" s="6">
        <f>D116*(1-$W$138)</f>
        <v>1061.356602716216</v>
      </c>
      <c r="Z116" s="2">
        <f>((V116-Y116)^2)/Y116*5</f>
        <v>2.330831699063429</v>
      </c>
      <c r="AA116" s="2" t="str">
        <f>IF(Z116&gt;3.84,"Significant","Not significant")</f>
        <v>Not significant</v>
      </c>
      <c r="AB116" s="2">
        <v>582</v>
      </c>
      <c r="AC116" s="2">
        <f>D116/AB116</f>
        <v>2.7584192439862543</v>
      </c>
      <c r="AD116" s="2">
        <v>543</v>
      </c>
      <c r="AE116" s="2">
        <f>V116/AD116</f>
        <v>1.9955801104972375</v>
      </c>
      <c r="AF116" s="4">
        <f>(AC116-AE116)/AC116</f>
        <v>0.2765493806469464</v>
      </c>
    </row>
    <row r="117" spans="1:32" ht="11.25">
      <c r="A117" s="1" t="s">
        <v>27</v>
      </c>
      <c r="B117" s="1" t="s">
        <v>68</v>
      </c>
      <c r="C117" s="1" t="str">
        <f>B117&amp;" London - "&amp;X117</f>
        <v>Outer London - Moderate</v>
      </c>
      <c r="D117" s="7">
        <v>1079.4</v>
      </c>
      <c r="E117" s="3"/>
      <c r="F117" s="3"/>
      <c r="G117" s="3">
        <v>908</v>
      </c>
      <c r="H117" s="3">
        <v>874</v>
      </c>
      <c r="I117" s="3">
        <v>839</v>
      </c>
      <c r="J117" s="3">
        <v>724</v>
      </c>
      <c r="K117" s="3">
        <v>765</v>
      </c>
      <c r="L117" s="3">
        <v>675</v>
      </c>
      <c r="M117" s="3">
        <v>722</v>
      </c>
      <c r="N117" s="3">
        <v>690</v>
      </c>
      <c r="O117" s="3">
        <v>772</v>
      </c>
      <c r="P117" s="3">
        <v>725</v>
      </c>
      <c r="Q117" s="3">
        <v>678</v>
      </c>
      <c r="R117" s="3">
        <v>763</v>
      </c>
      <c r="S117" s="3">
        <v>690</v>
      </c>
      <c r="T117" s="3">
        <v>738</v>
      </c>
      <c r="U117" s="3">
        <v>761</v>
      </c>
      <c r="V117" s="7">
        <f>AVERAGE(Q117:U117)</f>
        <v>726</v>
      </c>
      <c r="W117" s="4">
        <f>(D117-V117)/D117</f>
        <v>0.32740411339633135</v>
      </c>
      <c r="X117" s="2" t="s">
        <v>40</v>
      </c>
      <c r="Y117" s="6">
        <f>D117*(1-$W$138)</f>
        <v>713.6092668318696</v>
      </c>
      <c r="Z117" s="2">
        <f>((V117-Y117)^2)/Y117*5</f>
        <v>1.0757306244453473</v>
      </c>
      <c r="AA117" s="2" t="str">
        <f>IF(Z117&gt;3.84,"Significant","Not significant")</f>
        <v>Not significant</v>
      </c>
      <c r="AB117" s="2">
        <v>370</v>
      </c>
      <c r="AC117" s="2">
        <f>D117/AB117</f>
        <v>2.9172972972972975</v>
      </c>
      <c r="AD117" s="2">
        <v>330</v>
      </c>
      <c r="AE117" s="2">
        <f>V117/AD117</f>
        <v>2.2</v>
      </c>
      <c r="AF117" s="4">
        <f>(AC117-AE117)/AC117</f>
        <v>0.24587733926255326</v>
      </c>
    </row>
    <row r="118" spans="1:32" ht="11.25">
      <c r="A118" s="1" t="s">
        <v>16</v>
      </c>
      <c r="B118" s="1" t="s">
        <v>61</v>
      </c>
      <c r="C118" s="1" t="str">
        <f>B118&amp;" London - "&amp;X118</f>
        <v>Inner London - Moderate</v>
      </c>
      <c r="D118" s="7">
        <v>2144.2</v>
      </c>
      <c r="E118" s="3"/>
      <c r="F118" s="3"/>
      <c r="G118" s="3">
        <v>1743</v>
      </c>
      <c r="H118" s="3">
        <v>1415</v>
      </c>
      <c r="I118" s="3">
        <v>1335</v>
      </c>
      <c r="J118" s="3">
        <v>1232</v>
      </c>
      <c r="K118" s="3">
        <v>1129</v>
      </c>
      <c r="L118" s="3">
        <v>1187</v>
      </c>
      <c r="M118" s="3">
        <v>1285</v>
      </c>
      <c r="N118" s="3">
        <v>1293</v>
      </c>
      <c r="O118" s="3">
        <v>1307</v>
      </c>
      <c r="P118" s="3">
        <v>1236</v>
      </c>
      <c r="Q118" s="3">
        <v>1347</v>
      </c>
      <c r="R118" s="3">
        <v>1392</v>
      </c>
      <c r="S118" s="3">
        <v>1400</v>
      </c>
      <c r="T118" s="3">
        <v>1460</v>
      </c>
      <c r="U118" s="3">
        <v>1542</v>
      </c>
      <c r="V118" s="7">
        <f>AVERAGE(Q118:U118)</f>
        <v>1428.2</v>
      </c>
      <c r="W118" s="4">
        <f>(D118-V118)/D118</f>
        <v>0.33392407424680526</v>
      </c>
      <c r="X118" s="2" t="s">
        <v>40</v>
      </c>
      <c r="Y118" s="6">
        <f>D118*(1-$W$138)</f>
        <v>1417.5662311848198</v>
      </c>
      <c r="Z118" s="2">
        <f>((V118-Y118)^2)/Y118*5</f>
        <v>0.39884217303973407</v>
      </c>
      <c r="AA118" s="2" t="str">
        <f>IF(Z118&gt;3.84,"Significant","Not significant")</f>
        <v>Not significant</v>
      </c>
      <c r="AB118" s="2">
        <v>579</v>
      </c>
      <c r="AC118" s="2">
        <f>D118/AB118</f>
        <v>3.7032815198618305</v>
      </c>
      <c r="AD118" s="2">
        <v>464</v>
      </c>
      <c r="AE118" s="2">
        <f>V118/AD118</f>
        <v>3.0780172413793103</v>
      </c>
      <c r="AF118" s="4">
        <f>(AC118-AE118)/AC118</f>
        <v>0.1688406012691816</v>
      </c>
    </row>
    <row r="119" spans="1:32" ht="11.25">
      <c r="A119" s="1" t="s">
        <v>71</v>
      </c>
      <c r="B119" s="1" t="s">
        <v>61</v>
      </c>
      <c r="C119" s="1" t="str">
        <f>B119&amp;" London - "&amp;X119</f>
        <v>Inner London - Low</v>
      </c>
      <c r="D119" s="7">
        <v>2793</v>
      </c>
      <c r="E119" s="3"/>
      <c r="F119" s="3"/>
      <c r="G119" s="3">
        <v>2415</v>
      </c>
      <c r="H119" s="3">
        <v>2117</v>
      </c>
      <c r="I119" s="3">
        <v>1762</v>
      </c>
      <c r="J119" s="3">
        <v>1841</v>
      </c>
      <c r="K119" s="3">
        <v>1698</v>
      </c>
      <c r="L119" s="3">
        <v>1604</v>
      </c>
      <c r="M119" s="3">
        <v>1570</v>
      </c>
      <c r="N119" s="3">
        <v>1599</v>
      </c>
      <c r="O119" s="3">
        <v>1638</v>
      </c>
      <c r="P119" s="3">
        <v>1761</v>
      </c>
      <c r="Q119" s="3">
        <v>1732</v>
      </c>
      <c r="R119" s="3">
        <v>1825</v>
      </c>
      <c r="S119" s="3">
        <v>1808</v>
      </c>
      <c r="T119" s="3">
        <v>1776</v>
      </c>
      <c r="U119" s="3">
        <v>1917</v>
      </c>
      <c r="V119" s="7">
        <f>AVERAGE(Q119:U119)</f>
        <v>1811.6</v>
      </c>
      <c r="W119" s="4">
        <f>(D119-V119)/D119</f>
        <v>0.35137844611528823</v>
      </c>
      <c r="X119" s="2" t="s">
        <v>41</v>
      </c>
      <c r="Y119" s="6">
        <f>D119*(1-$W$138)</f>
        <v>1846.4986865493902</v>
      </c>
      <c r="Z119" s="2">
        <f>((V119-Y119)^2)/Y119*5</f>
        <v>3.297912778775261</v>
      </c>
      <c r="AA119" s="2" t="str">
        <f>IF(Z119&gt;3.84,"Significant","Not significant")</f>
        <v>Not significant</v>
      </c>
      <c r="AB119" s="2">
        <v>664</v>
      </c>
      <c r="AC119" s="2">
        <f>D119/AB119</f>
        <v>4.206325301204819</v>
      </c>
      <c r="AD119" s="2">
        <v>526</v>
      </c>
      <c r="AE119" s="2">
        <f>V119/AD119</f>
        <v>3.444106463878327</v>
      </c>
      <c r="AF119" s="4">
        <f>(AC119-AE119)/AC119</f>
        <v>0.18120777228241702</v>
      </c>
    </row>
    <row r="120" spans="1:32" ht="11.25">
      <c r="A120" s="1" t="s">
        <v>14</v>
      </c>
      <c r="B120" s="1" t="s">
        <v>68</v>
      </c>
      <c r="C120" s="1" t="str">
        <f>B120&amp;" London - "&amp;X120</f>
        <v>Outer London - Low</v>
      </c>
      <c r="D120" s="7">
        <v>1578.6</v>
      </c>
      <c r="E120" s="3"/>
      <c r="F120" s="3"/>
      <c r="G120" s="3">
        <v>1278</v>
      </c>
      <c r="H120" s="3">
        <v>1102</v>
      </c>
      <c r="I120" s="3">
        <v>1056</v>
      </c>
      <c r="J120" s="3">
        <v>997</v>
      </c>
      <c r="K120" s="3">
        <v>932</v>
      </c>
      <c r="L120" s="3">
        <v>930</v>
      </c>
      <c r="M120" s="3">
        <v>879</v>
      </c>
      <c r="N120" s="3">
        <v>975</v>
      </c>
      <c r="O120" s="3">
        <v>995</v>
      </c>
      <c r="P120" s="3">
        <v>898</v>
      </c>
      <c r="Q120" s="3">
        <v>903</v>
      </c>
      <c r="R120" s="3">
        <v>1063</v>
      </c>
      <c r="S120" s="3">
        <v>1006</v>
      </c>
      <c r="T120" s="3">
        <v>1057</v>
      </c>
      <c r="U120" s="3">
        <v>1090</v>
      </c>
      <c r="V120" s="7">
        <f>AVERAGE(Q120:U120)</f>
        <v>1023.8</v>
      </c>
      <c r="W120" s="4">
        <f>(D120-V120)/D120</f>
        <v>0.35145065247687823</v>
      </c>
      <c r="X120" s="2" t="s">
        <v>41</v>
      </c>
      <c r="Y120" s="6">
        <f>D120*(1-$W$138)</f>
        <v>1043.6386776179259</v>
      </c>
      <c r="Z120" s="2">
        <f>((V120-Y120)^2)/Y120*5</f>
        <v>1.8855813705865754</v>
      </c>
      <c r="AA120" s="2" t="str">
        <f>IF(Z120&gt;3.84,"Significant","Not significant")</f>
        <v>Not significant</v>
      </c>
      <c r="AB120" s="2">
        <v>1026</v>
      </c>
      <c r="AC120" s="2">
        <f>D120/AB120</f>
        <v>1.53859649122807</v>
      </c>
      <c r="AD120" s="2">
        <v>932</v>
      </c>
      <c r="AE120" s="2">
        <f>V120/AD120</f>
        <v>1.0984978540772532</v>
      </c>
      <c r="AF120" s="4">
        <f>(AC120-AE120)/AC120</f>
        <v>0.2860390230056621</v>
      </c>
    </row>
    <row r="121" spans="1:32" ht="11.25">
      <c r="A121" s="1" t="s">
        <v>6</v>
      </c>
      <c r="B121" s="1" t="s">
        <v>68</v>
      </c>
      <c r="C121" s="1" t="str">
        <f>B121&amp;" London - "&amp;X121</f>
        <v>Outer London - High</v>
      </c>
      <c r="D121" s="7">
        <v>1901.2</v>
      </c>
      <c r="E121" s="3"/>
      <c r="F121" s="3"/>
      <c r="G121" s="3">
        <v>1704</v>
      </c>
      <c r="H121" s="3">
        <v>1411</v>
      </c>
      <c r="I121" s="3">
        <v>1318</v>
      </c>
      <c r="J121" s="3">
        <v>1230</v>
      </c>
      <c r="K121" s="3">
        <v>1148</v>
      </c>
      <c r="L121" s="3">
        <v>1000</v>
      </c>
      <c r="M121" s="3">
        <v>1079</v>
      </c>
      <c r="N121" s="3">
        <v>1053</v>
      </c>
      <c r="O121" s="3">
        <v>984</v>
      </c>
      <c r="P121" s="3">
        <v>1164</v>
      </c>
      <c r="Q121" s="3">
        <v>1150</v>
      </c>
      <c r="R121" s="3">
        <v>1290</v>
      </c>
      <c r="S121" s="3">
        <v>1196</v>
      </c>
      <c r="T121" s="3">
        <v>1258</v>
      </c>
      <c r="U121" s="3">
        <v>1266</v>
      </c>
      <c r="V121" s="7">
        <f>AVERAGE(Q121:U121)</f>
        <v>1232</v>
      </c>
      <c r="W121" s="4">
        <f>(D121-V121)/D121</f>
        <v>0.35198821796759944</v>
      </c>
      <c r="X121" s="2" t="s">
        <v>42</v>
      </c>
      <c r="Y121" s="6">
        <f>D121*(1-$W$138)</f>
        <v>1256.9148954055497</v>
      </c>
      <c r="Z121" s="2">
        <f>((V121-Y121)^2)/Y121*5</f>
        <v>2.469347826724552</v>
      </c>
      <c r="AA121" s="2" t="str">
        <f>IF(Z121&gt;3.84,"Significant","Not significant")</f>
        <v>Not significant</v>
      </c>
      <c r="AB121" s="2">
        <v>799</v>
      </c>
      <c r="AC121" s="2">
        <f>D121/AB121</f>
        <v>2.3794743429286607</v>
      </c>
      <c r="AD121" s="2">
        <v>755</v>
      </c>
      <c r="AE121" s="2">
        <f>V121/AD121</f>
        <v>1.6317880794701987</v>
      </c>
      <c r="AF121" s="4">
        <f>(AC121-AE121)/AC121</f>
        <v>0.3142232929220025</v>
      </c>
    </row>
    <row r="122" spans="1:32" ht="11.25">
      <c r="A122" s="1" t="s">
        <v>17</v>
      </c>
      <c r="B122" s="1" t="s">
        <v>68</v>
      </c>
      <c r="C122" s="1" t="str">
        <f>B122&amp;" London - "&amp;X122</f>
        <v>Outer London - High</v>
      </c>
      <c r="D122" s="7">
        <v>1596.4</v>
      </c>
      <c r="E122" s="3"/>
      <c r="F122" s="3"/>
      <c r="G122" s="3">
        <v>1439</v>
      </c>
      <c r="H122" s="3">
        <v>1257</v>
      </c>
      <c r="I122" s="3">
        <v>1087</v>
      </c>
      <c r="J122" s="3">
        <v>1019</v>
      </c>
      <c r="K122" s="3">
        <v>880</v>
      </c>
      <c r="L122" s="3">
        <v>880</v>
      </c>
      <c r="M122" s="3">
        <v>972</v>
      </c>
      <c r="N122" s="3">
        <v>938</v>
      </c>
      <c r="O122" s="3">
        <v>1064</v>
      </c>
      <c r="P122" s="3">
        <v>998</v>
      </c>
      <c r="Q122" s="3">
        <v>940</v>
      </c>
      <c r="R122" s="3">
        <v>1039</v>
      </c>
      <c r="S122" s="3">
        <v>1013</v>
      </c>
      <c r="T122" s="3">
        <v>1050</v>
      </c>
      <c r="U122" s="3">
        <v>1110</v>
      </c>
      <c r="V122" s="7">
        <f>AVERAGE(Q122:U122)</f>
        <v>1030.4</v>
      </c>
      <c r="W122" s="4">
        <f>(D122-V122)/D122</f>
        <v>0.3545477323978952</v>
      </c>
      <c r="X122" s="2" t="s">
        <v>42</v>
      </c>
      <c r="Y122" s="6">
        <f>D122*(1-$W$138)</f>
        <v>1055.4065532429097</v>
      </c>
      <c r="Z122" s="2">
        <f>((V122-Y122)^2)/Y122*5</f>
        <v>2.962496789360701</v>
      </c>
      <c r="AA122" s="2" t="str">
        <f>IF(Z122&gt;3.84,"Significant","Not significant")</f>
        <v>Not significant</v>
      </c>
      <c r="AB122" s="2">
        <v>540</v>
      </c>
      <c r="AC122" s="2">
        <f>D122/AB122</f>
        <v>2.9562962962962964</v>
      </c>
      <c r="AD122" s="2">
        <v>480</v>
      </c>
      <c r="AE122" s="2">
        <f>V122/AD122</f>
        <v>2.146666666666667</v>
      </c>
      <c r="AF122" s="4">
        <f>(AC122-AE122)/AC122</f>
        <v>0.2738661989476321</v>
      </c>
    </row>
    <row r="123" spans="1:32" ht="11.25">
      <c r="A123" s="1" t="s">
        <v>28</v>
      </c>
      <c r="B123" s="1" t="s">
        <v>61</v>
      </c>
      <c r="C123" s="1" t="str">
        <f>B123&amp;" London - "&amp;X123</f>
        <v>Inner London - Low</v>
      </c>
      <c r="D123" s="7">
        <v>1175.6</v>
      </c>
      <c r="E123" s="3"/>
      <c r="F123" s="3"/>
      <c r="G123" s="3">
        <v>842</v>
      </c>
      <c r="H123" s="3">
        <v>741</v>
      </c>
      <c r="I123" s="3">
        <v>889</v>
      </c>
      <c r="J123" s="3">
        <v>813</v>
      </c>
      <c r="K123" s="3">
        <v>794</v>
      </c>
      <c r="L123" s="3">
        <v>829</v>
      </c>
      <c r="M123" s="3">
        <v>765</v>
      </c>
      <c r="N123" s="3">
        <v>792</v>
      </c>
      <c r="O123" s="3">
        <v>802</v>
      </c>
      <c r="P123" s="3">
        <v>732</v>
      </c>
      <c r="Q123" s="3">
        <v>725</v>
      </c>
      <c r="R123" s="3">
        <v>790</v>
      </c>
      <c r="S123" s="3">
        <v>708</v>
      </c>
      <c r="T123" s="3">
        <v>771</v>
      </c>
      <c r="U123" s="3">
        <v>799</v>
      </c>
      <c r="V123" s="7">
        <f>AVERAGE(Q123:U123)</f>
        <v>758.6</v>
      </c>
      <c r="W123" s="4">
        <f>(D123-V123)/D123</f>
        <v>0.3547124872405579</v>
      </c>
      <c r="X123" s="2" t="s">
        <v>41</v>
      </c>
      <c r="Y123" s="6">
        <f>D123*(1-$W$138)</f>
        <v>777.2086845354324</v>
      </c>
      <c r="Z123" s="2">
        <f>((V123-Y123)^2)/Y123*5</f>
        <v>2.2277359159093053</v>
      </c>
      <c r="AA123" s="2" t="str">
        <f>IF(Z123&gt;3.84,"Significant","Not significant")</f>
        <v>Not significant</v>
      </c>
      <c r="AB123" s="2">
        <v>365</v>
      </c>
      <c r="AC123" s="2">
        <f>D123/AB123</f>
        <v>3.220821917808219</v>
      </c>
      <c r="AD123" s="2">
        <v>323</v>
      </c>
      <c r="AE123" s="2">
        <f>V123/AD123</f>
        <v>2.348606811145511</v>
      </c>
      <c r="AF123" s="4">
        <f>(AC123-AE123)/AC123</f>
        <v>0.270805132640259</v>
      </c>
    </row>
    <row r="124" spans="1:32" ht="11.25">
      <c r="A124" s="1" t="s">
        <v>0</v>
      </c>
      <c r="B124" s="1" t="s">
        <v>68</v>
      </c>
      <c r="C124" s="1" t="str">
        <f>B124&amp;" London - "&amp;X124</f>
        <v>Outer London - Low</v>
      </c>
      <c r="D124" s="7">
        <v>2041.6</v>
      </c>
      <c r="E124" s="3"/>
      <c r="F124" s="3"/>
      <c r="G124" s="3">
        <v>1658</v>
      </c>
      <c r="H124" s="3">
        <v>1570</v>
      </c>
      <c r="I124" s="3">
        <v>1356</v>
      </c>
      <c r="J124" s="3">
        <v>1347</v>
      </c>
      <c r="K124" s="3">
        <v>1392</v>
      </c>
      <c r="L124" s="3">
        <v>1222</v>
      </c>
      <c r="M124" s="3">
        <v>1403</v>
      </c>
      <c r="N124" s="3">
        <v>1520</v>
      </c>
      <c r="O124" s="3">
        <v>1382</v>
      </c>
      <c r="P124" s="3">
        <v>1262</v>
      </c>
      <c r="Q124" s="3">
        <v>1228</v>
      </c>
      <c r="R124" s="3">
        <v>1276</v>
      </c>
      <c r="S124" s="3">
        <v>1320</v>
      </c>
      <c r="T124" s="3">
        <v>1239</v>
      </c>
      <c r="U124" s="3">
        <v>1344</v>
      </c>
      <c r="V124" s="7">
        <f>AVERAGE(Q124:U124)</f>
        <v>1281.4</v>
      </c>
      <c r="W124" s="4">
        <f>(D124-V124)/D124</f>
        <v>0.3723550156739811</v>
      </c>
      <c r="X124" s="2" t="s">
        <v>41</v>
      </c>
      <c r="Y124" s="6">
        <f>D124*(1-$W$138)</f>
        <v>1349.735667189128</v>
      </c>
      <c r="Z124" s="2">
        <f>((V124-Y124)^2)/Y124*5</f>
        <v>17.298807180179942</v>
      </c>
      <c r="AA124" s="2" t="str">
        <f>IF(Z124&gt;3.84,"Significant","Not significant")</f>
        <v>Significant</v>
      </c>
      <c r="AB124" s="2">
        <v>998</v>
      </c>
      <c r="AC124" s="2">
        <f>D124/AB124</f>
        <v>2.045691382765531</v>
      </c>
      <c r="AD124" s="2">
        <v>986</v>
      </c>
      <c r="AE124" s="2">
        <f>V124/AD124</f>
        <v>1.2995943204868154</v>
      </c>
      <c r="AF124" s="4">
        <f>(AC124-AE124)/AC124</f>
        <v>0.36471633432315737</v>
      </c>
    </row>
    <row r="125" spans="1:32" ht="11.25">
      <c r="A125" s="1" t="s">
        <v>21</v>
      </c>
      <c r="B125" s="1" t="s">
        <v>61</v>
      </c>
      <c r="C125" s="1" t="str">
        <f>B125&amp;" London - "&amp;X125</f>
        <v>Inner London - High</v>
      </c>
      <c r="D125" s="7">
        <v>1782.2</v>
      </c>
      <c r="E125" s="3"/>
      <c r="F125" s="3"/>
      <c r="G125" s="3">
        <v>1617</v>
      </c>
      <c r="H125" s="3">
        <v>1274</v>
      </c>
      <c r="I125" s="3">
        <v>1148</v>
      </c>
      <c r="J125" s="3">
        <v>1188</v>
      </c>
      <c r="K125" s="3">
        <v>1050</v>
      </c>
      <c r="L125" s="3">
        <v>1189</v>
      </c>
      <c r="M125" s="3">
        <v>1108</v>
      </c>
      <c r="N125" s="3">
        <v>1149</v>
      </c>
      <c r="O125" s="3">
        <v>1134</v>
      </c>
      <c r="P125" s="3">
        <v>1053</v>
      </c>
      <c r="Q125" s="3">
        <v>992</v>
      </c>
      <c r="R125" s="3">
        <v>1114</v>
      </c>
      <c r="S125" s="3">
        <v>1018</v>
      </c>
      <c r="T125" s="3">
        <v>1149</v>
      </c>
      <c r="U125" s="3">
        <v>1251</v>
      </c>
      <c r="V125" s="7">
        <f>AVERAGE(Q125:U125)</f>
        <v>1104.8</v>
      </c>
      <c r="W125" s="4">
        <f>(D125-V125)/D125</f>
        <v>0.38009202109751994</v>
      </c>
      <c r="X125" s="2" t="s">
        <v>42</v>
      </c>
      <c r="Y125" s="6">
        <f>D125*(1-$W$138)</f>
        <v>1178.2420190362775</v>
      </c>
      <c r="Z125" s="2">
        <f>((V125-Y125)^2)/Y125*5</f>
        <v>22.888889009987356</v>
      </c>
      <c r="AA125" s="2" t="str">
        <f>IF(Z125&gt;3.84,"Significant","Not significant")</f>
        <v>Significant</v>
      </c>
      <c r="AB125" s="2">
        <v>537</v>
      </c>
      <c r="AC125" s="2">
        <f>D125/AB125</f>
        <v>3.318808193668529</v>
      </c>
      <c r="AD125" s="2">
        <v>466</v>
      </c>
      <c r="AE125" s="2">
        <f>V125/AD125</f>
        <v>2.370815450643777</v>
      </c>
      <c r="AF125" s="4">
        <f>(AC125-AE125)/AC125</f>
        <v>0.2856425221660262</v>
      </c>
    </row>
    <row r="126" spans="1:32" ht="11.25">
      <c r="A126" s="1" t="s">
        <v>3</v>
      </c>
      <c r="B126" s="1" t="s">
        <v>68</v>
      </c>
      <c r="C126" s="1" t="str">
        <f>B126&amp;" London - "&amp;X126</f>
        <v>Outer London - Low</v>
      </c>
      <c r="D126" s="7">
        <v>1473.2</v>
      </c>
      <c r="E126" s="3"/>
      <c r="F126" s="3"/>
      <c r="G126" s="3">
        <v>1095</v>
      </c>
      <c r="H126" s="3">
        <v>1135</v>
      </c>
      <c r="I126" s="3">
        <v>1058</v>
      </c>
      <c r="J126" s="3">
        <v>946</v>
      </c>
      <c r="K126" s="3">
        <v>900</v>
      </c>
      <c r="L126" s="3">
        <v>865</v>
      </c>
      <c r="M126" s="3">
        <v>877</v>
      </c>
      <c r="N126" s="3">
        <v>816</v>
      </c>
      <c r="O126" s="3">
        <v>870</v>
      </c>
      <c r="P126" s="3">
        <v>821</v>
      </c>
      <c r="Q126" s="3">
        <v>788</v>
      </c>
      <c r="R126" s="3">
        <v>868</v>
      </c>
      <c r="S126" s="3">
        <v>943</v>
      </c>
      <c r="T126" s="3">
        <v>923</v>
      </c>
      <c r="U126" s="3">
        <v>1024</v>
      </c>
      <c r="V126" s="7">
        <f>AVERAGE(Q126:U126)</f>
        <v>909.2</v>
      </c>
      <c r="W126" s="4">
        <f>(D126-V126)/D126</f>
        <v>0.3828400760249796</v>
      </c>
      <c r="X126" s="2" t="s">
        <v>41</v>
      </c>
      <c r="Y126" s="6">
        <f>D126*(1-$W$138)</f>
        <v>973.9569871194277</v>
      </c>
      <c r="Z126" s="2">
        <f>((V126-Y126)^2)/Y126*5</f>
        <v>21.52799064149797</v>
      </c>
      <c r="AA126" s="2" t="str">
        <f>IF(Z126&gt;3.84,"Significant","Not significant")</f>
        <v>Significant</v>
      </c>
      <c r="AB126" s="2">
        <v>798</v>
      </c>
      <c r="AC126" s="2">
        <f>D126/AB126</f>
        <v>1.8461152882205514</v>
      </c>
      <c r="AD126" s="2">
        <v>746</v>
      </c>
      <c r="AE126" s="2">
        <f>V126/AD126</f>
        <v>1.2187667560321715</v>
      </c>
      <c r="AF126" s="4">
        <f>(AC126-AE126)/AC126</f>
        <v>0.3398208856138522</v>
      </c>
    </row>
    <row r="127" spans="1:32" ht="11.25">
      <c r="A127" s="1" t="s">
        <v>11</v>
      </c>
      <c r="B127" s="1" t="s">
        <v>68</v>
      </c>
      <c r="C127" s="1" t="str">
        <f>B127&amp;" London - "&amp;X127</f>
        <v>Outer London - Low</v>
      </c>
      <c r="D127" s="7">
        <v>849.4</v>
      </c>
      <c r="E127" s="3"/>
      <c r="F127" s="3"/>
      <c r="G127" s="3">
        <v>676</v>
      </c>
      <c r="H127" s="3">
        <v>708</v>
      </c>
      <c r="I127" s="3">
        <v>640</v>
      </c>
      <c r="J127" s="3">
        <v>558</v>
      </c>
      <c r="K127" s="3">
        <v>496</v>
      </c>
      <c r="L127" s="3">
        <v>470</v>
      </c>
      <c r="M127" s="3">
        <v>508</v>
      </c>
      <c r="N127" s="3">
        <v>551</v>
      </c>
      <c r="O127" s="3">
        <v>422</v>
      </c>
      <c r="P127" s="3">
        <v>497</v>
      </c>
      <c r="Q127" s="3">
        <v>442</v>
      </c>
      <c r="R127" s="3">
        <v>593</v>
      </c>
      <c r="S127" s="3">
        <v>548</v>
      </c>
      <c r="T127" s="3">
        <v>510</v>
      </c>
      <c r="U127" s="3">
        <v>519</v>
      </c>
      <c r="V127" s="7">
        <f>AVERAGE(Q127:U127)</f>
        <v>522.4</v>
      </c>
      <c r="W127" s="4">
        <f>(D127-V127)/D127</f>
        <v>0.38497763126913115</v>
      </c>
      <c r="X127" s="2" t="s">
        <v>41</v>
      </c>
      <c r="Y127" s="6">
        <f>D127*(1-$W$138)</f>
        <v>561.5524469584861</v>
      </c>
      <c r="Z127" s="2">
        <f>((V127-Y127)^2)/Y127*5</f>
        <v>13.648895229107572</v>
      </c>
      <c r="AA127" s="2" t="str">
        <f>IF(Z127&gt;3.84,"Significant","Not significant")</f>
        <v>Significant</v>
      </c>
      <c r="AB127" s="2">
        <v>377</v>
      </c>
      <c r="AC127" s="2">
        <f>D127/AB127</f>
        <v>2.253050397877984</v>
      </c>
      <c r="AD127" s="2">
        <v>354</v>
      </c>
      <c r="AE127" s="2">
        <f>V127/AD127</f>
        <v>1.4757062146892654</v>
      </c>
      <c r="AF127" s="4">
        <f>(AC127-AE127)/AC127</f>
        <v>0.34501855081486565</v>
      </c>
    </row>
    <row r="128" spans="1:32" ht="11.25">
      <c r="A128" s="1" t="s">
        <v>30</v>
      </c>
      <c r="B128" s="1" t="s">
        <v>68</v>
      </c>
      <c r="C128" s="1" t="str">
        <f>B128&amp;" London - "&amp;X128</f>
        <v>Outer London - Low</v>
      </c>
      <c r="D128" s="7">
        <v>850.8</v>
      </c>
      <c r="E128" s="3"/>
      <c r="F128" s="3"/>
      <c r="G128" s="3">
        <v>727</v>
      </c>
      <c r="H128" s="3">
        <v>624</v>
      </c>
      <c r="I128" s="3">
        <v>549</v>
      </c>
      <c r="J128" s="3">
        <v>479</v>
      </c>
      <c r="K128" s="3">
        <v>489</v>
      </c>
      <c r="L128" s="3">
        <v>467</v>
      </c>
      <c r="M128" s="3">
        <v>445</v>
      </c>
      <c r="N128" s="3">
        <v>475</v>
      </c>
      <c r="O128" s="3">
        <v>518</v>
      </c>
      <c r="P128" s="3">
        <v>473</v>
      </c>
      <c r="Q128" s="3">
        <v>530</v>
      </c>
      <c r="R128" s="3">
        <v>609</v>
      </c>
      <c r="S128" s="3">
        <v>447</v>
      </c>
      <c r="T128" s="3">
        <v>503</v>
      </c>
      <c r="U128" s="3">
        <v>513</v>
      </c>
      <c r="V128" s="7">
        <f>AVERAGE(Q128:U128)</f>
        <v>520.4</v>
      </c>
      <c r="W128" s="4">
        <f>(D128-V128)/D128</f>
        <v>0.38834038551951106</v>
      </c>
      <c r="X128" s="2" t="s">
        <v>41</v>
      </c>
      <c r="Y128" s="6">
        <f>D128*(1-$W$138)</f>
        <v>562.4780102098894</v>
      </c>
      <c r="Z128" s="2">
        <f>((V128-Y128)^2)/Y128*5</f>
        <v>15.738916998398471</v>
      </c>
      <c r="AA128" s="2" t="str">
        <f>IF(Z128&gt;3.84,"Significant","Not significant")</f>
        <v>Significant</v>
      </c>
      <c r="AB128" s="2">
        <v>556</v>
      </c>
      <c r="AC128" s="2">
        <f>D128/AB128</f>
        <v>1.5302158273381294</v>
      </c>
      <c r="AD128" s="2">
        <v>476</v>
      </c>
      <c r="AE128" s="2">
        <f>V128/AD128</f>
        <v>1.0932773109243696</v>
      </c>
      <c r="AF128" s="4">
        <f>(AC128-AE128)/AC128</f>
        <v>0.28554045031270625</v>
      </c>
    </row>
    <row r="129" spans="1:32" ht="11.25">
      <c r="A129" s="1" t="s">
        <v>12</v>
      </c>
      <c r="B129" s="1" t="s">
        <v>68</v>
      </c>
      <c r="C129" s="1" t="str">
        <f>B129&amp;" London - "&amp;X129</f>
        <v>Outer London - Low</v>
      </c>
      <c r="D129" s="7">
        <v>1307.4</v>
      </c>
      <c r="E129" s="3"/>
      <c r="F129" s="3"/>
      <c r="G129" s="3">
        <v>1122</v>
      </c>
      <c r="H129" s="3">
        <v>1083</v>
      </c>
      <c r="I129" s="3">
        <v>962</v>
      </c>
      <c r="J129" s="3">
        <v>973</v>
      </c>
      <c r="K129" s="3">
        <v>902</v>
      </c>
      <c r="L129" s="3">
        <v>932</v>
      </c>
      <c r="M129" s="3">
        <v>748</v>
      </c>
      <c r="N129" s="3">
        <v>793</v>
      </c>
      <c r="O129" s="3">
        <v>809</v>
      </c>
      <c r="P129" s="3">
        <v>763</v>
      </c>
      <c r="Q129" s="3">
        <v>673</v>
      </c>
      <c r="R129" s="3">
        <v>773</v>
      </c>
      <c r="S129" s="3">
        <v>861</v>
      </c>
      <c r="T129" s="3">
        <v>863</v>
      </c>
      <c r="U129" s="3">
        <v>790</v>
      </c>
      <c r="V129" s="7">
        <f>AVERAGE(Q129:U129)</f>
        <v>792</v>
      </c>
      <c r="W129" s="4">
        <f>(D129-V129)/D129</f>
        <v>0.39421753097751266</v>
      </c>
      <c r="X129" s="2" t="s">
        <v>41</v>
      </c>
      <c r="Y129" s="6">
        <f>D129*(1-$W$138)</f>
        <v>864.3438534889627</v>
      </c>
      <c r="Z129" s="2">
        <f>((V129-Y129)^2)/Y129*5</f>
        <v>30.275179932770456</v>
      </c>
      <c r="AA129" s="2" t="str">
        <f>IF(Z129&gt;3.84,"Significant","Not significant")</f>
        <v>Significant</v>
      </c>
      <c r="AB129" s="2">
        <v>891</v>
      </c>
      <c r="AC129" s="2">
        <f>D129/AB129</f>
        <v>1.4673400673400674</v>
      </c>
      <c r="AD129" s="2">
        <v>920</v>
      </c>
      <c r="AE129" s="2">
        <f>V129/AD129</f>
        <v>0.8608695652173913</v>
      </c>
      <c r="AF129" s="4">
        <f>(AC129-AE129)/AC129</f>
        <v>0.4133128479358302</v>
      </c>
    </row>
    <row r="130" spans="1:32" ht="11.25">
      <c r="A130" s="1" t="s">
        <v>7</v>
      </c>
      <c r="B130" s="1" t="s">
        <v>68</v>
      </c>
      <c r="C130" s="1" t="str">
        <f>B130&amp;" London - "&amp;X130</f>
        <v>Outer London - Low</v>
      </c>
      <c r="D130" s="7">
        <v>1739.4</v>
      </c>
      <c r="E130" s="3"/>
      <c r="F130" s="3"/>
      <c r="G130" s="3">
        <v>1525</v>
      </c>
      <c r="H130" s="3">
        <v>1449</v>
      </c>
      <c r="I130" s="3">
        <v>1205</v>
      </c>
      <c r="J130" s="3">
        <v>1054</v>
      </c>
      <c r="K130" s="3">
        <v>1030</v>
      </c>
      <c r="L130" s="3">
        <v>854</v>
      </c>
      <c r="M130" s="3">
        <v>1022</v>
      </c>
      <c r="N130" s="3">
        <v>1075</v>
      </c>
      <c r="O130" s="3">
        <v>1109</v>
      </c>
      <c r="P130" s="3">
        <v>1038</v>
      </c>
      <c r="Q130" s="3">
        <v>1012</v>
      </c>
      <c r="R130" s="3">
        <v>1003</v>
      </c>
      <c r="S130" s="3">
        <v>1051</v>
      </c>
      <c r="T130" s="3">
        <v>995</v>
      </c>
      <c r="U130" s="3">
        <v>1192</v>
      </c>
      <c r="V130" s="7">
        <f>AVERAGE(Q130:U130)</f>
        <v>1050.6</v>
      </c>
      <c r="W130" s="4">
        <f>(D130-V130)/D130</f>
        <v>0.39599862021386695</v>
      </c>
      <c r="X130" s="2" t="s">
        <v>41</v>
      </c>
      <c r="Y130" s="6">
        <f>D130*(1-$W$138)</f>
        <v>1149.9462282076654</v>
      </c>
      <c r="Z130" s="2">
        <f>((V130-Y130)^2)/Y130*5</f>
        <v>42.913628554931066</v>
      </c>
      <c r="AA130" s="2" t="str">
        <f>IF(Z130&gt;3.84,"Significant","Not significant")</f>
        <v>Significant</v>
      </c>
      <c r="AB130" s="2">
        <v>942</v>
      </c>
      <c r="AC130" s="2">
        <f>D130/AB130</f>
        <v>1.8464968152866243</v>
      </c>
      <c r="AD130" s="2">
        <v>919</v>
      </c>
      <c r="AE130" s="2">
        <f>V130/AD130</f>
        <v>1.1431991294885744</v>
      </c>
      <c r="AF130" s="4">
        <f>(AC130-AE130)/AC130</f>
        <v>0.38088215477852305</v>
      </c>
    </row>
    <row r="131" spans="1:32" ht="11.25">
      <c r="A131" s="1" t="s">
        <v>4</v>
      </c>
      <c r="B131" s="1" t="s">
        <v>61</v>
      </c>
      <c r="C131" s="1" t="str">
        <f>B131&amp;" London - "&amp;X131</f>
        <v>Inner London - High</v>
      </c>
      <c r="D131" s="7">
        <v>1680.4</v>
      </c>
      <c r="E131" s="3"/>
      <c r="F131" s="3"/>
      <c r="G131" s="3">
        <v>1270</v>
      </c>
      <c r="H131" s="3">
        <v>1174</v>
      </c>
      <c r="I131" s="3">
        <v>1036</v>
      </c>
      <c r="J131" s="3">
        <v>872</v>
      </c>
      <c r="K131" s="3">
        <v>841</v>
      </c>
      <c r="L131" s="3">
        <v>853</v>
      </c>
      <c r="M131" s="3">
        <v>908</v>
      </c>
      <c r="N131" s="3">
        <v>964</v>
      </c>
      <c r="O131" s="3">
        <v>932</v>
      </c>
      <c r="P131" s="3">
        <v>840</v>
      </c>
      <c r="Q131" s="3">
        <v>865</v>
      </c>
      <c r="R131" s="3">
        <v>1037</v>
      </c>
      <c r="S131" s="3">
        <v>1086</v>
      </c>
      <c r="T131" s="3">
        <v>919</v>
      </c>
      <c r="U131" s="3">
        <v>1083</v>
      </c>
      <c r="V131" s="7">
        <f>AVERAGE(Q131:U131)</f>
        <v>998</v>
      </c>
      <c r="W131" s="4">
        <f>(D131-V131)/D131</f>
        <v>0.4060937871935254</v>
      </c>
      <c r="X131" s="2" t="s">
        <v>42</v>
      </c>
      <c r="Y131" s="6">
        <f>D131*(1-$W$138)</f>
        <v>1110.940348327102</v>
      </c>
      <c r="Z131" s="2">
        <f>((V131-Y131)^2)/Y131*5</f>
        <v>57.40867319948763</v>
      </c>
      <c r="AA131" s="2" t="str">
        <f>IF(Z131&gt;3.84,"Significant","Not significant")</f>
        <v>Significant</v>
      </c>
      <c r="AB131" s="2">
        <v>387</v>
      </c>
      <c r="AC131" s="2">
        <f>D131/AB131</f>
        <v>4.3421188630490954</v>
      </c>
      <c r="AD131" s="2">
        <v>289</v>
      </c>
      <c r="AE131" s="2">
        <f>V131/AD131</f>
        <v>3.453287197231834</v>
      </c>
      <c r="AF131" s="4">
        <f>(AC131-AE131)/AC131</f>
        <v>0.2046999849269699</v>
      </c>
    </row>
    <row r="132" spans="1:32" ht="11.25">
      <c r="A132" s="1" t="s">
        <v>8</v>
      </c>
      <c r="B132" s="1" t="s">
        <v>68</v>
      </c>
      <c r="C132" s="1" t="str">
        <f>B132&amp;" London - "&amp;X132</f>
        <v>Outer London - Moderate</v>
      </c>
      <c r="D132" s="7">
        <v>1347</v>
      </c>
      <c r="E132" s="3"/>
      <c r="F132" s="3"/>
      <c r="G132" s="3">
        <v>1246</v>
      </c>
      <c r="H132" s="3">
        <v>1062</v>
      </c>
      <c r="I132" s="3">
        <v>941</v>
      </c>
      <c r="J132" s="3">
        <v>906</v>
      </c>
      <c r="K132" s="3">
        <v>954</v>
      </c>
      <c r="L132" s="3">
        <v>921</v>
      </c>
      <c r="M132" s="3">
        <v>872</v>
      </c>
      <c r="N132" s="3">
        <v>852</v>
      </c>
      <c r="O132" s="3">
        <v>928</v>
      </c>
      <c r="P132" s="3">
        <v>771</v>
      </c>
      <c r="Q132" s="3">
        <v>689</v>
      </c>
      <c r="R132" s="3">
        <v>770</v>
      </c>
      <c r="S132" s="3">
        <v>788</v>
      </c>
      <c r="T132" s="3">
        <v>767</v>
      </c>
      <c r="U132" s="3">
        <v>974</v>
      </c>
      <c r="V132" s="7">
        <f>AVERAGE(Q132:U132)</f>
        <v>797.6</v>
      </c>
      <c r="W132" s="4">
        <f>(D132-V132)/D132</f>
        <v>0.4078693392724573</v>
      </c>
      <c r="X132" s="2" t="s">
        <v>40</v>
      </c>
      <c r="Y132" s="6">
        <f>D132*(1-$W$138)</f>
        <v>890.5240711715104</v>
      </c>
      <c r="Z132" s="2">
        <f>((V132-Y132)^2)/Y132*5</f>
        <v>48.482030315747025</v>
      </c>
      <c r="AA132" s="2" t="str">
        <f>IF(Z132&gt;3.84,"Significant","Not significant")</f>
        <v>Significant</v>
      </c>
      <c r="AB132" s="2">
        <v>677</v>
      </c>
      <c r="AC132" s="2">
        <f>D132/AB132</f>
        <v>1.9896602658788773</v>
      </c>
      <c r="AD132" s="2">
        <v>670</v>
      </c>
      <c r="AE132" s="2">
        <f>V132/AD132</f>
        <v>1.1904477611940298</v>
      </c>
      <c r="AF132" s="4">
        <f>(AC132-AE132)/AC132</f>
        <v>0.4016828995335128</v>
      </c>
    </row>
    <row r="133" spans="1:32" ht="11.25">
      <c r="A133" s="1" t="s">
        <v>5</v>
      </c>
      <c r="B133" s="1" t="s">
        <v>68</v>
      </c>
      <c r="C133" s="1" t="str">
        <f>B133&amp;" London - "&amp;X133</f>
        <v>Outer London - Low</v>
      </c>
      <c r="D133" s="7">
        <v>1879.2</v>
      </c>
      <c r="E133" s="3"/>
      <c r="F133" s="3"/>
      <c r="G133" s="3">
        <v>1482</v>
      </c>
      <c r="H133" s="3">
        <v>1394</v>
      </c>
      <c r="I133" s="3">
        <v>1412</v>
      </c>
      <c r="J133" s="3">
        <v>1213</v>
      </c>
      <c r="K133" s="3">
        <v>1145</v>
      </c>
      <c r="L133" s="3">
        <v>1129</v>
      </c>
      <c r="M133" s="3">
        <v>1142</v>
      </c>
      <c r="N133" s="3">
        <v>1122</v>
      </c>
      <c r="O133" s="3">
        <v>1231</v>
      </c>
      <c r="P133" s="3">
        <v>1140</v>
      </c>
      <c r="Q133" s="3">
        <v>1092</v>
      </c>
      <c r="R133" s="3">
        <v>1114</v>
      </c>
      <c r="S133" s="3">
        <v>1047</v>
      </c>
      <c r="T133" s="3">
        <v>1102</v>
      </c>
      <c r="U133" s="3">
        <v>1157</v>
      </c>
      <c r="V133" s="7">
        <f>AVERAGE(Q133:U133)</f>
        <v>1102.4</v>
      </c>
      <c r="W133" s="4">
        <f>(D133-V133)/D133</f>
        <v>0.4133673903788846</v>
      </c>
      <c r="X133" s="2" t="s">
        <v>41</v>
      </c>
      <c r="Y133" s="6">
        <f>D133*(1-$W$138)</f>
        <v>1242.3703300263567</v>
      </c>
      <c r="Z133" s="2">
        <f>((V133-Y133)^2)/Y133*5</f>
        <v>78.84804077408843</v>
      </c>
      <c r="AA133" s="2" t="str">
        <f>IF(Z133&gt;3.84,"Significant","Not significant")</f>
        <v>Significant</v>
      </c>
      <c r="AB133" s="2">
        <v>832</v>
      </c>
      <c r="AC133" s="2">
        <f>D133/AB133</f>
        <v>2.2586538461538463</v>
      </c>
      <c r="AD133" s="2">
        <v>716</v>
      </c>
      <c r="AE133" s="2">
        <f>V133/AD133</f>
        <v>1.5396648044692738</v>
      </c>
      <c r="AF133" s="4">
        <f>(AC133-AE133)/AC133</f>
        <v>0.3183263530659665</v>
      </c>
    </row>
    <row r="134" spans="1:32" ht="11.25">
      <c r="A134" s="1" t="s">
        <v>1</v>
      </c>
      <c r="B134" s="1" t="s">
        <v>68</v>
      </c>
      <c r="C134" s="1" t="str">
        <f>B134&amp;" London - "&amp;X134</f>
        <v>Outer London - Low</v>
      </c>
      <c r="D134" s="7">
        <v>943.8</v>
      </c>
      <c r="E134" s="3"/>
      <c r="F134" s="3"/>
      <c r="G134" s="3">
        <v>764</v>
      </c>
      <c r="H134" s="3">
        <v>732</v>
      </c>
      <c r="I134" s="3">
        <v>666</v>
      </c>
      <c r="J134" s="3">
        <v>711</v>
      </c>
      <c r="K134" s="3">
        <v>581</v>
      </c>
      <c r="L134" s="3">
        <v>632</v>
      </c>
      <c r="M134" s="3">
        <v>632</v>
      </c>
      <c r="N134" s="3">
        <v>589</v>
      </c>
      <c r="O134" s="3">
        <v>570</v>
      </c>
      <c r="P134" s="3">
        <v>531</v>
      </c>
      <c r="Q134" s="3">
        <v>470</v>
      </c>
      <c r="R134" s="3">
        <v>556</v>
      </c>
      <c r="S134" s="3">
        <v>554</v>
      </c>
      <c r="T134" s="3">
        <v>571</v>
      </c>
      <c r="U134" s="3">
        <v>590</v>
      </c>
      <c r="V134" s="7">
        <f>AVERAGE(Q134:U134)</f>
        <v>548.2</v>
      </c>
      <c r="W134" s="4">
        <f>(D134-V134)/D134</f>
        <v>0.4191566009747827</v>
      </c>
      <c r="X134" s="2" t="s">
        <v>41</v>
      </c>
      <c r="Y134" s="6">
        <f>D134*(1-$W$138)</f>
        <v>623.9618547673879</v>
      </c>
      <c r="Z134" s="2">
        <f>((V134-Y134)^2)/Y134*5</f>
        <v>45.995268732690214</v>
      </c>
      <c r="AA134" s="2" t="str">
        <f>IF(Z134&gt;3.84,"Significant","Not significant")</f>
        <v>Significant</v>
      </c>
      <c r="AB134" s="2">
        <v>561</v>
      </c>
      <c r="AC134" s="2">
        <f>D134/AB134</f>
        <v>1.6823529411764706</v>
      </c>
      <c r="AD134" s="2">
        <v>561</v>
      </c>
      <c r="AE134" s="2">
        <f>V134/AD134</f>
        <v>0.9771836007130126</v>
      </c>
      <c r="AF134" s="4">
        <f>(AC134-AE134)/AC134</f>
        <v>0.41915660097478274</v>
      </c>
    </row>
    <row r="135" spans="1:32" ht="11.25">
      <c r="A135" s="1" t="s">
        <v>13</v>
      </c>
      <c r="B135" s="1" t="s">
        <v>68</v>
      </c>
      <c r="C135" s="1" t="str">
        <f>B135&amp;" London - "&amp;X135</f>
        <v>Outer London - Low</v>
      </c>
      <c r="D135" s="7">
        <v>1592.4</v>
      </c>
      <c r="E135" s="3"/>
      <c r="F135" s="3"/>
      <c r="G135" s="3">
        <v>1361</v>
      </c>
      <c r="H135" s="3">
        <v>1320</v>
      </c>
      <c r="I135" s="3">
        <v>1140</v>
      </c>
      <c r="J135" s="3">
        <v>1037</v>
      </c>
      <c r="K135" s="3">
        <v>1030</v>
      </c>
      <c r="L135" s="3">
        <v>960</v>
      </c>
      <c r="M135" s="3">
        <v>971</v>
      </c>
      <c r="N135" s="3">
        <v>1080</v>
      </c>
      <c r="O135" s="3">
        <v>946</v>
      </c>
      <c r="P135" s="3">
        <v>1055</v>
      </c>
      <c r="Q135" s="3">
        <v>700</v>
      </c>
      <c r="R135" s="3">
        <v>944</v>
      </c>
      <c r="S135" s="3">
        <v>969</v>
      </c>
      <c r="T135" s="3">
        <v>813</v>
      </c>
      <c r="U135" s="3">
        <v>997</v>
      </c>
      <c r="V135" s="7">
        <f>AVERAGE(Q135:U135)</f>
        <v>884.6</v>
      </c>
      <c r="W135" s="4">
        <f>(D135-V135)/D135</f>
        <v>0.44448630997236876</v>
      </c>
      <c r="X135" s="2" t="s">
        <v>41</v>
      </c>
      <c r="Y135" s="6">
        <f>D135*(1-$W$138)</f>
        <v>1052.762086810329</v>
      </c>
      <c r="Z135" s="2">
        <f>((V135-Y135)^2)/Y135*5</f>
        <v>134.30616373203145</v>
      </c>
      <c r="AA135" s="2" t="str">
        <f>IF(Z135&gt;3.84,"Significant","Not significant")</f>
        <v>Significant</v>
      </c>
      <c r="AB135" s="2">
        <v>1332</v>
      </c>
      <c r="AC135" s="2">
        <f>D135/AB135</f>
        <v>1.1954954954954955</v>
      </c>
      <c r="AD135" s="2">
        <v>1265</v>
      </c>
      <c r="AE135" s="2">
        <f>V135/AD135</f>
        <v>0.6992885375494071</v>
      </c>
      <c r="AF135" s="4">
        <f>(AC135-AE135)/AC135</f>
        <v>0.4150638457574665</v>
      </c>
    </row>
    <row r="136" spans="1:32" ht="11.25">
      <c r="A136" s="1" t="s">
        <v>22</v>
      </c>
      <c r="B136" s="1" t="s">
        <v>68</v>
      </c>
      <c r="C136" s="1" t="str">
        <f>B136&amp;" London - "&amp;X136</f>
        <v>Outer London - Moderate</v>
      </c>
      <c r="D136" s="7">
        <v>833.6</v>
      </c>
      <c r="E136" s="3"/>
      <c r="F136" s="3"/>
      <c r="G136" s="3">
        <v>660</v>
      </c>
      <c r="H136" s="3">
        <v>612</v>
      </c>
      <c r="I136" s="3">
        <v>606</v>
      </c>
      <c r="J136" s="3">
        <v>640</v>
      </c>
      <c r="K136" s="3">
        <v>589</v>
      </c>
      <c r="L136" s="3">
        <v>564</v>
      </c>
      <c r="M136" s="3">
        <v>483</v>
      </c>
      <c r="N136" s="3">
        <v>481</v>
      </c>
      <c r="O136" s="3">
        <v>534</v>
      </c>
      <c r="P136" s="3">
        <v>491</v>
      </c>
      <c r="Q136" s="3">
        <v>485</v>
      </c>
      <c r="R136" s="3">
        <v>420</v>
      </c>
      <c r="S136" s="3">
        <v>372</v>
      </c>
      <c r="T136" s="3">
        <v>426</v>
      </c>
      <c r="U136" s="3">
        <v>533</v>
      </c>
      <c r="V136" s="7">
        <f>AVERAGE(Q136:U136)</f>
        <v>447.2</v>
      </c>
      <c r="W136" s="4">
        <f>(D136-V136)/D136</f>
        <v>0.46353166986564304</v>
      </c>
      <c r="X136" s="2" t="s">
        <v>40</v>
      </c>
      <c r="Y136" s="6">
        <f>D136*(1-$W$138)</f>
        <v>551.106804549793</v>
      </c>
      <c r="Z136" s="2">
        <f>((V136-Y136)^2)/Y136*5</f>
        <v>97.95400766797641</v>
      </c>
      <c r="AA136" s="2" t="str">
        <f>IF(Z136&gt;3.84,"Significant","Not significant")</f>
        <v>Significant</v>
      </c>
      <c r="AB136" s="2">
        <v>437</v>
      </c>
      <c r="AC136" s="2">
        <f>D136/AB136</f>
        <v>1.9075514874141877</v>
      </c>
      <c r="AD136" s="2">
        <v>380</v>
      </c>
      <c r="AE136" s="2">
        <f>V136/AD136</f>
        <v>1.176842105263158</v>
      </c>
      <c r="AF136" s="4">
        <f>(AC136-AE136)/AC136</f>
        <v>0.38306142034548946</v>
      </c>
    </row>
    <row r="137" spans="1:32" ht="11.25">
      <c r="A137" s="1" t="s">
        <v>29</v>
      </c>
      <c r="B137" s="1" t="s">
        <v>68</v>
      </c>
      <c r="C137" s="1" t="str">
        <f>B137&amp;" London - "&amp;X137</f>
        <v>Outer London - High</v>
      </c>
      <c r="D137" s="7">
        <v>802</v>
      </c>
      <c r="E137" s="3"/>
      <c r="F137" s="3"/>
      <c r="G137" s="3">
        <v>525</v>
      </c>
      <c r="H137" s="3">
        <v>461</v>
      </c>
      <c r="I137" s="3">
        <v>468</v>
      </c>
      <c r="J137" s="3">
        <v>400</v>
      </c>
      <c r="K137" s="3">
        <v>369</v>
      </c>
      <c r="L137" s="3">
        <v>453</v>
      </c>
      <c r="M137" s="3">
        <v>461</v>
      </c>
      <c r="N137" s="3">
        <v>427</v>
      </c>
      <c r="O137" s="3">
        <v>443</v>
      </c>
      <c r="P137" s="3">
        <v>422</v>
      </c>
      <c r="Q137" s="3">
        <v>470</v>
      </c>
      <c r="R137" s="3">
        <v>474</v>
      </c>
      <c r="S137" s="3">
        <v>382</v>
      </c>
      <c r="T137" s="3">
        <v>351</v>
      </c>
      <c r="U137" s="3">
        <v>422</v>
      </c>
      <c r="V137" s="7">
        <f>AVERAGE(Q137:U137)</f>
        <v>419.8</v>
      </c>
      <c r="W137" s="4">
        <f>(D137-V137)/D137</f>
        <v>0.4765586034912718</v>
      </c>
      <c r="X137" s="2" t="s">
        <v>42</v>
      </c>
      <c r="Y137" s="6">
        <f>D137*(1-$W$138)</f>
        <v>530.2155197324064</v>
      </c>
      <c r="Z137" s="2">
        <f>((V137-Y137)^2)/Y137*5</f>
        <v>114.96822088431489</v>
      </c>
      <c r="AA137" s="2" t="str">
        <f>IF(Z137&gt;3.84,"Significant","Not significant")</f>
        <v>Significant</v>
      </c>
      <c r="AB137" s="2">
        <v>623</v>
      </c>
      <c r="AC137" s="2">
        <f>D137/AB137</f>
        <v>1.2873194221508828</v>
      </c>
      <c r="AD137" s="2">
        <v>560</v>
      </c>
      <c r="AE137" s="2">
        <f>V137/AD137</f>
        <v>0.7496428571428572</v>
      </c>
      <c r="AF137" s="4">
        <f>(AC137-AE137)/AC137</f>
        <v>0.41767144638403986</v>
      </c>
    </row>
    <row r="138" spans="1:25" ht="11.25">
      <c r="A138" s="1" t="s">
        <v>72</v>
      </c>
      <c r="D138" s="7">
        <v>45681.2</v>
      </c>
      <c r="E138" s="5"/>
      <c r="F138" s="3"/>
      <c r="G138" s="3">
        <v>38430</v>
      </c>
      <c r="H138" s="3">
        <v>34555</v>
      </c>
      <c r="I138" s="3">
        <v>31830</v>
      </c>
      <c r="J138" s="3">
        <v>29810</v>
      </c>
      <c r="K138" s="3">
        <v>28361</v>
      </c>
      <c r="L138" s="3">
        <v>28153</v>
      </c>
      <c r="M138" s="3">
        <v>27979</v>
      </c>
      <c r="N138" s="3">
        <v>28889</v>
      </c>
      <c r="O138" s="3">
        <v>29257</v>
      </c>
      <c r="P138" s="3">
        <v>28780</v>
      </c>
      <c r="Q138" s="3">
        <v>27199</v>
      </c>
      <c r="R138" s="3">
        <v>30785</v>
      </c>
      <c r="S138" s="3">
        <v>30182</v>
      </c>
      <c r="T138" s="3">
        <v>30270</v>
      </c>
      <c r="U138" s="3">
        <v>32567</v>
      </c>
      <c r="V138" s="7">
        <f>AVERAGE(Q138:U138)</f>
        <v>30200.6</v>
      </c>
      <c r="W138" s="4">
        <f>(D138-V138)/D138</f>
        <v>0.33888339185485494</v>
      </c>
      <c r="Y138" s="6"/>
    </row>
    <row r="139" spans="1:21" ht="11.25">
      <c r="A139" s="1" t="s">
        <v>37</v>
      </c>
      <c r="F139" s="4" t="e">
        <f aca="true" t="shared" si="12" ref="F139:U139">(E138-F138)/E138</f>
        <v>#DIV/0!</v>
      </c>
      <c r="G139" s="4" t="e">
        <f>(F138-G138)/F138</f>
        <v>#DIV/0!</v>
      </c>
      <c r="H139" s="4">
        <f t="shared" si="12"/>
        <v>0.10083268279989592</v>
      </c>
      <c r="I139" s="4">
        <f t="shared" si="12"/>
        <v>0.07885978874258429</v>
      </c>
      <c r="J139" s="4">
        <f t="shared" si="12"/>
        <v>0.06346214263273642</v>
      </c>
      <c r="K139" s="4">
        <f t="shared" si="12"/>
        <v>0.04860784971486078</v>
      </c>
      <c r="L139" s="4">
        <f t="shared" si="12"/>
        <v>0.007334015020626917</v>
      </c>
      <c r="M139" s="4">
        <f t="shared" si="12"/>
        <v>0.006180513621994103</v>
      </c>
      <c r="N139" s="4">
        <f t="shared" si="12"/>
        <v>-0.03252439329497123</v>
      </c>
      <c r="O139" s="4">
        <f t="shared" si="12"/>
        <v>-0.012738412544567135</v>
      </c>
      <c r="P139" s="4">
        <f t="shared" si="12"/>
        <v>0.016303790545852275</v>
      </c>
      <c r="Q139" s="4">
        <f t="shared" si="12"/>
        <v>0.05493398193189715</v>
      </c>
      <c r="R139" s="4">
        <f t="shared" si="12"/>
        <v>-0.13184308246626714</v>
      </c>
      <c r="S139" s="4">
        <f t="shared" si="12"/>
        <v>0.019587461426019165</v>
      </c>
      <c r="T139" s="4">
        <f t="shared" si="12"/>
        <v>-0.0029156450864753825</v>
      </c>
      <c r="U139" s="4">
        <f t="shared" si="12"/>
        <v>-0.07588371324743971</v>
      </c>
    </row>
    <row r="140" spans="1:27" ht="11.25">
      <c r="A140" s="1" t="s">
        <v>41</v>
      </c>
      <c r="D140" s="2">
        <f>SUMIF($X$105:$X$137,$A140,D$105:D$137)</f>
        <v>18700</v>
      </c>
      <c r="F140" s="4"/>
      <c r="G140" s="2">
        <f aca="true" t="shared" si="13" ref="G140:U142">SUMIF($X$105:$X$137,$A140,G$105:G$137)</f>
        <v>15273</v>
      </c>
      <c r="H140" s="2">
        <f t="shared" si="13"/>
        <v>14318</v>
      </c>
      <c r="I140" s="2">
        <f t="shared" si="13"/>
        <v>13046</v>
      </c>
      <c r="J140" s="2">
        <f t="shared" si="13"/>
        <v>12358</v>
      </c>
      <c r="K140" s="2">
        <f t="shared" si="13"/>
        <v>11770</v>
      </c>
      <c r="L140" s="2">
        <f t="shared" si="13"/>
        <v>11273</v>
      </c>
      <c r="M140" s="2">
        <f t="shared" si="13"/>
        <v>11305</v>
      </c>
      <c r="N140" s="2">
        <f t="shared" si="13"/>
        <v>11767</v>
      </c>
      <c r="O140" s="2">
        <f t="shared" si="13"/>
        <v>11701</v>
      </c>
      <c r="P140" s="2">
        <f t="shared" si="13"/>
        <v>11394</v>
      </c>
      <c r="Q140" s="2">
        <f t="shared" si="13"/>
        <v>10640</v>
      </c>
      <c r="R140" s="2">
        <f t="shared" si="13"/>
        <v>11804</v>
      </c>
      <c r="S140" s="2">
        <f t="shared" si="13"/>
        <v>11644</v>
      </c>
      <c r="T140" s="2">
        <f t="shared" si="13"/>
        <v>11528</v>
      </c>
      <c r="U140" s="2">
        <f t="shared" si="13"/>
        <v>12298</v>
      </c>
      <c r="V140" s="7">
        <f>AVERAGE(Q140:U140)</f>
        <v>11582.8</v>
      </c>
      <c r="W140" s="4">
        <f>(D140-V140)/D140</f>
        <v>0.38059893048128346</v>
      </c>
      <c r="X140" s="2" t="s">
        <v>41</v>
      </c>
      <c r="Y140" s="6">
        <f>D140*(1-$W$138)</f>
        <v>12362.880572314212</v>
      </c>
      <c r="Z140" s="2">
        <f>((V140-Y140)^2)/Y140*5</f>
        <v>246.10999667214287</v>
      </c>
      <c r="AA140" s="2" t="str">
        <f>IF(Z140&gt;3.84,"Significant","Not significant")</f>
        <v>Significant</v>
      </c>
    </row>
    <row r="141" spans="1:27" ht="11.25">
      <c r="A141" s="1" t="s">
        <v>40</v>
      </c>
      <c r="D141" s="2">
        <f>SUMIF($X$105:$X$137,$A141,D$105:D$137)</f>
        <v>11726.000000000002</v>
      </c>
      <c r="F141" s="4"/>
      <c r="G141" s="2">
        <f t="shared" si="13"/>
        <v>9880</v>
      </c>
      <c r="H141" s="2">
        <f t="shared" si="13"/>
        <v>8856</v>
      </c>
      <c r="I141" s="2">
        <f t="shared" si="13"/>
        <v>8125</v>
      </c>
      <c r="J141" s="2">
        <f t="shared" si="13"/>
        <v>7413</v>
      </c>
      <c r="K141" s="2">
        <f t="shared" si="13"/>
        <v>7097</v>
      </c>
      <c r="L141" s="2">
        <f t="shared" si="13"/>
        <v>6996</v>
      </c>
      <c r="M141" s="2">
        <f t="shared" si="13"/>
        <v>6910</v>
      </c>
      <c r="N141" s="2">
        <f t="shared" si="13"/>
        <v>7209</v>
      </c>
      <c r="O141" s="2">
        <f t="shared" si="13"/>
        <v>7561</v>
      </c>
      <c r="P141" s="2">
        <f t="shared" si="13"/>
        <v>7309</v>
      </c>
      <c r="Q141" s="2">
        <f t="shared" si="13"/>
        <v>6990</v>
      </c>
      <c r="R141" s="2">
        <f t="shared" si="13"/>
        <v>7801</v>
      </c>
      <c r="S141" s="2">
        <f t="shared" si="13"/>
        <v>7619</v>
      </c>
      <c r="T141" s="2">
        <f t="shared" si="13"/>
        <v>7835</v>
      </c>
      <c r="U141" s="2">
        <f t="shared" si="13"/>
        <v>8569</v>
      </c>
      <c r="V141" s="7">
        <f>AVERAGE(Q141:U141)</f>
        <v>7762.8</v>
      </c>
      <c r="W141" s="4">
        <f>(D141-V141)/D141</f>
        <v>0.33798396725226004</v>
      </c>
      <c r="X141" s="2" t="s">
        <v>40</v>
      </c>
      <c r="Y141" s="6">
        <f>D141*(1-$W$138)</f>
        <v>7752.253347109972</v>
      </c>
      <c r="Z141" s="2">
        <f>((V141-Y141)^2)/Y141*5</f>
        <v>0.07174164865509738</v>
      </c>
      <c r="AA141" s="2" t="str">
        <f>IF(Z141&gt;3.84,"Significant","Not significant")</f>
        <v>Not significant</v>
      </c>
    </row>
    <row r="142" spans="1:27" ht="11.25">
      <c r="A142" s="1" t="s">
        <v>42</v>
      </c>
      <c r="D142" s="2">
        <f>SUMIF($X$105:$X$137,$A142,D$105:D$137)</f>
        <v>15255.2</v>
      </c>
      <c r="F142" s="4"/>
      <c r="G142" s="2">
        <f t="shared" si="13"/>
        <v>13277</v>
      </c>
      <c r="H142" s="2">
        <f t="shared" si="13"/>
        <v>11381</v>
      </c>
      <c r="I142" s="2">
        <f t="shared" si="13"/>
        <v>10659</v>
      </c>
      <c r="J142" s="2">
        <f t="shared" si="13"/>
        <v>10039</v>
      </c>
      <c r="K142" s="2">
        <f t="shared" si="13"/>
        <v>9494</v>
      </c>
      <c r="L142" s="2">
        <f t="shared" si="13"/>
        <v>9884</v>
      </c>
      <c r="M142" s="2">
        <f t="shared" si="13"/>
        <v>9764</v>
      </c>
      <c r="N142" s="2">
        <f t="shared" si="13"/>
        <v>9913</v>
      </c>
      <c r="O142" s="2">
        <f t="shared" si="13"/>
        <v>9995</v>
      </c>
      <c r="P142" s="2">
        <f t="shared" si="13"/>
        <v>10077</v>
      </c>
      <c r="Q142" s="2">
        <f t="shared" si="13"/>
        <v>9569</v>
      </c>
      <c r="R142" s="2">
        <f t="shared" si="13"/>
        <v>11180</v>
      </c>
      <c r="S142" s="2">
        <f t="shared" si="13"/>
        <v>10919</v>
      </c>
      <c r="T142" s="2">
        <f t="shared" si="13"/>
        <v>10907</v>
      </c>
      <c r="U142" s="2">
        <f t="shared" si="13"/>
        <v>11700</v>
      </c>
      <c r="V142" s="7">
        <f>AVERAGE(Q142:U142)</f>
        <v>10855</v>
      </c>
      <c r="W142" s="4">
        <f>(D142-V142)/D142</f>
        <v>0.2884393518275736</v>
      </c>
      <c r="X142" s="2" t="s">
        <v>42</v>
      </c>
      <c r="Y142" s="6">
        <f>D142*(1-$W$138)</f>
        <v>10085.466080575818</v>
      </c>
      <c r="Z142" s="2">
        <f>((V142-Y142)^2)/Y142*5</f>
        <v>293.5820954694709</v>
      </c>
      <c r="AA142" s="2" t="str">
        <f>IF(Z142&gt;3.84,"Significant","Not significant")</f>
        <v>Significant</v>
      </c>
    </row>
    <row r="143" spans="6:25" ht="11.25">
      <c r="F143" s="4"/>
      <c r="W143" s="4"/>
      <c r="Y143" s="6"/>
    </row>
    <row r="144" spans="1:25" ht="11.25">
      <c r="A144" s="1" t="s">
        <v>69</v>
      </c>
      <c r="D144" s="2">
        <f>SUM(D145:D147)</f>
        <v>13866.6</v>
      </c>
      <c r="F144" s="4"/>
      <c r="G144" s="2">
        <f aca="true" t="shared" si="14" ref="G144:U144">SUM(G145:G147)</f>
        <v>11542</v>
      </c>
      <c r="H144" s="2">
        <f t="shared" si="14"/>
        <v>10024</v>
      </c>
      <c r="I144" s="2">
        <f t="shared" si="14"/>
        <v>9366</v>
      </c>
      <c r="J144" s="2">
        <f t="shared" si="14"/>
        <v>8864</v>
      </c>
      <c r="K144" s="2">
        <f t="shared" si="14"/>
        <v>8466</v>
      </c>
      <c r="L144" s="2">
        <f t="shared" si="14"/>
        <v>8803</v>
      </c>
      <c r="M144" s="2">
        <f t="shared" si="14"/>
        <v>8604</v>
      </c>
      <c r="N144" s="2">
        <f t="shared" si="14"/>
        <v>8878</v>
      </c>
      <c r="O144" s="2">
        <f t="shared" si="14"/>
        <v>9024</v>
      </c>
      <c r="P144" s="2">
        <f>SUM(P145:P147)</f>
        <v>9101</v>
      </c>
      <c r="Q144" s="2">
        <f>SUM(Q145:Q147)</f>
        <v>8776</v>
      </c>
      <c r="R144" s="2">
        <f>SUM(R145:R147)</f>
        <v>9757</v>
      </c>
      <c r="S144" s="2">
        <f>SUM(S145:S147)</f>
        <v>9597</v>
      </c>
      <c r="T144" s="2">
        <f>SUM(T145:T147)</f>
        <v>9661</v>
      </c>
      <c r="U144" s="2">
        <f>SUM(U145:U147)</f>
        <v>10312</v>
      </c>
      <c r="V144" s="7">
        <f>AVERAGE(Q144:U144)</f>
        <v>9620.6</v>
      </c>
      <c r="W144" s="4">
        <f>(D144-V144)/D144</f>
        <v>0.3062033952086308</v>
      </c>
      <c r="Y144" s="6"/>
    </row>
    <row r="145" spans="1:27" ht="11.25">
      <c r="A145" s="1" t="s">
        <v>62</v>
      </c>
      <c r="D145" s="2">
        <f>SUMIF($C$105:$C$137,$A145,D$105:D$137)</f>
        <v>4444.2</v>
      </c>
      <c r="F145" s="4"/>
      <c r="G145" s="2">
        <f aca="true" t="shared" si="15" ref="G145:U147">SUMIF($C$105:$C$137,$A145,G$105:G$137)</f>
        <v>3585</v>
      </c>
      <c r="H145" s="2">
        <f t="shared" si="15"/>
        <v>3201</v>
      </c>
      <c r="I145" s="2">
        <f t="shared" si="15"/>
        <v>3002</v>
      </c>
      <c r="J145" s="2">
        <f t="shared" si="15"/>
        <v>3043</v>
      </c>
      <c r="K145" s="2">
        <f t="shared" si="15"/>
        <v>2873</v>
      </c>
      <c r="L145" s="2">
        <f t="shared" si="15"/>
        <v>2812</v>
      </c>
      <c r="M145" s="2">
        <f t="shared" si="15"/>
        <v>2678</v>
      </c>
      <c r="N145" s="2">
        <f t="shared" si="15"/>
        <v>2771</v>
      </c>
      <c r="O145" s="2">
        <f t="shared" si="15"/>
        <v>2849</v>
      </c>
      <c r="P145" s="2">
        <f t="shared" si="15"/>
        <v>2916</v>
      </c>
      <c r="Q145" s="2">
        <f t="shared" si="15"/>
        <v>2802</v>
      </c>
      <c r="R145" s="2">
        <f t="shared" si="15"/>
        <v>3005</v>
      </c>
      <c r="S145" s="2">
        <f t="shared" si="15"/>
        <v>2898</v>
      </c>
      <c r="T145" s="2">
        <f t="shared" si="15"/>
        <v>2952</v>
      </c>
      <c r="U145" s="2">
        <f t="shared" si="15"/>
        <v>3082</v>
      </c>
      <c r="V145" s="7">
        <f>AVERAGE(Q145:U145)</f>
        <v>2947.8</v>
      </c>
      <c r="W145" s="4">
        <f>(D145-V145)/D145</f>
        <v>0.3367085189685432</v>
      </c>
      <c r="X145" s="2" t="s">
        <v>41</v>
      </c>
      <c r="Y145" s="6">
        <f>D145*(1-$W$144)</f>
        <v>3083.3708710138026</v>
      </c>
      <c r="Z145" s="2">
        <f>((V145-Y145)^2)/Y145*5</f>
        <v>29.804168613355834</v>
      </c>
      <c r="AA145" s="2" t="str">
        <f>IF(Z145&gt;3.84,"Significant","Not significant")</f>
        <v>Significant</v>
      </c>
    </row>
    <row r="146" spans="1:27" ht="11.25">
      <c r="A146" s="1" t="s">
        <v>63</v>
      </c>
      <c r="D146" s="2">
        <f>SUMIF($C$105:$C$137,$A146,D$105:D$137)</f>
        <v>2144.2</v>
      </c>
      <c r="F146" s="4"/>
      <c r="G146" s="2">
        <f t="shared" si="15"/>
        <v>1743</v>
      </c>
      <c r="H146" s="2">
        <f t="shared" si="15"/>
        <v>1415</v>
      </c>
      <c r="I146" s="2">
        <f t="shared" si="15"/>
        <v>1335</v>
      </c>
      <c r="J146" s="2">
        <f t="shared" si="15"/>
        <v>1232</v>
      </c>
      <c r="K146" s="2">
        <f t="shared" si="15"/>
        <v>1129</v>
      </c>
      <c r="L146" s="2">
        <f t="shared" si="15"/>
        <v>1187</v>
      </c>
      <c r="M146" s="2">
        <f t="shared" si="15"/>
        <v>1285</v>
      </c>
      <c r="N146" s="2">
        <f t="shared" si="15"/>
        <v>1293</v>
      </c>
      <c r="O146" s="2">
        <f t="shared" si="15"/>
        <v>1307</v>
      </c>
      <c r="P146" s="2">
        <f t="shared" si="15"/>
        <v>1236</v>
      </c>
      <c r="Q146" s="2">
        <f t="shared" si="15"/>
        <v>1347</v>
      </c>
      <c r="R146" s="2">
        <f t="shared" si="15"/>
        <v>1392</v>
      </c>
      <c r="S146" s="2">
        <f t="shared" si="15"/>
        <v>1400</v>
      </c>
      <c r="T146" s="2">
        <f t="shared" si="15"/>
        <v>1460</v>
      </c>
      <c r="U146" s="2">
        <f t="shared" si="15"/>
        <v>1542</v>
      </c>
      <c r="V146" s="7">
        <f>AVERAGE(Q146:U146)</f>
        <v>1428.2</v>
      </c>
      <c r="W146" s="4">
        <f>(D146-V146)/D146</f>
        <v>0.33392407424680526</v>
      </c>
      <c r="X146" s="2" t="s">
        <v>40</v>
      </c>
      <c r="Y146" s="6">
        <f>D146*(1-$W$144)</f>
        <v>1487.6386799936536</v>
      </c>
      <c r="Z146" s="2">
        <f>((V146-Y146)^2)/Y146*5</f>
        <v>11.874377585432976</v>
      </c>
      <c r="AA146" s="2" t="str">
        <f>IF(Z146&gt;3.84,"Significant","Not significant")</f>
        <v>Significant</v>
      </c>
    </row>
    <row r="147" spans="1:27" ht="11.25">
      <c r="A147" s="1" t="s">
        <v>64</v>
      </c>
      <c r="D147" s="2">
        <f>SUMIF($C$105:$C$137,$A147,D$105:D$137)</f>
        <v>7278.200000000001</v>
      </c>
      <c r="F147" s="4"/>
      <c r="G147" s="2">
        <f t="shared" si="15"/>
        <v>6214</v>
      </c>
      <c r="H147" s="2">
        <f t="shared" si="15"/>
        <v>5408</v>
      </c>
      <c r="I147" s="2">
        <f t="shared" si="15"/>
        <v>5029</v>
      </c>
      <c r="J147" s="2">
        <f t="shared" si="15"/>
        <v>4589</v>
      </c>
      <c r="K147" s="2">
        <f t="shared" si="15"/>
        <v>4464</v>
      </c>
      <c r="L147" s="2">
        <f t="shared" si="15"/>
        <v>4804</v>
      </c>
      <c r="M147" s="2">
        <f t="shared" si="15"/>
        <v>4641</v>
      </c>
      <c r="N147" s="2">
        <f t="shared" si="15"/>
        <v>4814</v>
      </c>
      <c r="O147" s="2">
        <f t="shared" si="15"/>
        <v>4868</v>
      </c>
      <c r="P147" s="2">
        <f t="shared" si="15"/>
        <v>4949</v>
      </c>
      <c r="Q147" s="2">
        <f t="shared" si="15"/>
        <v>4627</v>
      </c>
      <c r="R147" s="2">
        <f t="shared" si="15"/>
        <v>5360</v>
      </c>
      <c r="S147" s="2">
        <f t="shared" si="15"/>
        <v>5299</v>
      </c>
      <c r="T147" s="2">
        <f t="shared" si="15"/>
        <v>5249</v>
      </c>
      <c r="U147" s="2">
        <f t="shared" si="15"/>
        <v>5688</v>
      </c>
      <c r="V147" s="7">
        <f>AVERAGE(Q147:U147)</f>
        <v>5244.6</v>
      </c>
      <c r="W147" s="4">
        <f>(D147-V147)/D147</f>
        <v>0.27940974416751396</v>
      </c>
      <c r="X147" s="2" t="s">
        <v>42</v>
      </c>
      <c r="Y147" s="6">
        <f>D147*(1-$W$144)</f>
        <v>5049.590448992543</v>
      </c>
      <c r="Z147" s="2">
        <f>((V147-Y147)^2)/Y147*5</f>
        <v>37.65525676613754</v>
      </c>
      <c r="AA147" s="2" t="str">
        <f>IF(Z147&gt;3.84,"Significant","Not significant")</f>
        <v>Significant</v>
      </c>
    </row>
    <row r="148" spans="6:25" ht="11.25">
      <c r="F148" s="4"/>
      <c r="W148" s="4"/>
      <c r="Y148" s="6"/>
    </row>
    <row r="149" spans="1:25" ht="11.25">
      <c r="A149" s="1" t="s">
        <v>70</v>
      </c>
      <c r="D149" s="2">
        <f>SUM(D150:D152)</f>
        <v>31814.6</v>
      </c>
      <c r="F149" s="4"/>
      <c r="G149" s="2">
        <f aca="true" t="shared" si="16" ref="G149:U149">SUM(G150:G152)</f>
        <v>26888</v>
      </c>
      <c r="H149" s="2">
        <f t="shared" si="16"/>
        <v>24531</v>
      </c>
      <c r="I149" s="2">
        <f t="shared" si="16"/>
        <v>22464</v>
      </c>
      <c r="J149" s="2">
        <f t="shared" si="16"/>
        <v>20946</v>
      </c>
      <c r="K149" s="2">
        <f t="shared" si="16"/>
        <v>19895</v>
      </c>
      <c r="L149" s="2">
        <f t="shared" si="16"/>
        <v>19350</v>
      </c>
      <c r="M149" s="2">
        <f t="shared" si="16"/>
        <v>19375</v>
      </c>
      <c r="N149" s="2">
        <f t="shared" si="16"/>
        <v>20011</v>
      </c>
      <c r="O149" s="2">
        <f t="shared" si="16"/>
        <v>20233</v>
      </c>
      <c r="P149" s="2">
        <f>SUM(P150:P152)</f>
        <v>19679</v>
      </c>
      <c r="Q149" s="2">
        <f>SUM(Q150:Q152)</f>
        <v>18423</v>
      </c>
      <c r="R149" s="2">
        <f>SUM(R150:R152)</f>
        <v>21028</v>
      </c>
      <c r="S149" s="2">
        <f>SUM(S150:S152)</f>
        <v>20585</v>
      </c>
      <c r="T149" s="2">
        <f>SUM(T150:T152)</f>
        <v>20609</v>
      </c>
      <c r="U149" s="2">
        <f>SUM(U150:U152)</f>
        <v>22255</v>
      </c>
      <c r="V149" s="7">
        <f>AVERAGE(Q149:U149)</f>
        <v>20580</v>
      </c>
      <c r="W149" s="4">
        <f>(D149-V149)/D149</f>
        <v>0.3531271806026164</v>
      </c>
      <c r="Y149" s="6"/>
    </row>
    <row r="150" spans="1:27" ht="11.25">
      <c r="A150" s="1" t="s">
        <v>65</v>
      </c>
      <c r="D150" s="2">
        <f>SUMIF($C$105:$C$137,$A150,D$105:D$137)</f>
        <v>14255.8</v>
      </c>
      <c r="F150" s="4"/>
      <c r="G150" s="2">
        <f aca="true" t="shared" si="17" ref="G150:U152">SUMIF($C$105:$C$137,$A150,G$105:G$137)</f>
        <v>11688</v>
      </c>
      <c r="H150" s="2">
        <f t="shared" si="17"/>
        <v>11117</v>
      </c>
      <c r="I150" s="2">
        <f t="shared" si="17"/>
        <v>10044</v>
      </c>
      <c r="J150" s="2">
        <f t="shared" si="17"/>
        <v>9315</v>
      </c>
      <c r="K150" s="2">
        <f t="shared" si="17"/>
        <v>8897</v>
      </c>
      <c r="L150" s="2">
        <f t="shared" si="17"/>
        <v>8461</v>
      </c>
      <c r="M150" s="2">
        <f t="shared" si="17"/>
        <v>8627</v>
      </c>
      <c r="N150" s="2">
        <f t="shared" si="17"/>
        <v>8996</v>
      </c>
      <c r="O150" s="2">
        <f t="shared" si="17"/>
        <v>8852</v>
      </c>
      <c r="P150" s="2">
        <f t="shared" si="17"/>
        <v>8478</v>
      </c>
      <c r="Q150" s="2">
        <f t="shared" si="17"/>
        <v>7838</v>
      </c>
      <c r="R150" s="2">
        <f t="shared" si="17"/>
        <v>8799</v>
      </c>
      <c r="S150" s="2">
        <f t="shared" si="17"/>
        <v>8746</v>
      </c>
      <c r="T150" s="2">
        <f t="shared" si="17"/>
        <v>8576</v>
      </c>
      <c r="U150" s="2">
        <f t="shared" si="17"/>
        <v>9216</v>
      </c>
      <c r="V150" s="7">
        <f>AVERAGE(Q150:U150)</f>
        <v>8635</v>
      </c>
      <c r="W150" s="4">
        <f>(D150-V150)/D150</f>
        <v>0.39428162572426656</v>
      </c>
      <c r="X150" s="2" t="s">
        <v>41</v>
      </c>
      <c r="Y150" s="6">
        <f>D150*(1-$W$149)</f>
        <v>9221.68953876522</v>
      </c>
      <c r="Z150" s="2">
        <f>((V150-Y150)^2)/Y150*5</f>
        <v>186.62773966181243</v>
      </c>
      <c r="AA150" s="2" t="str">
        <f>IF(Z150&gt;3.84,"Significant","Not significant")</f>
        <v>Significant</v>
      </c>
    </row>
    <row r="151" spans="1:27" ht="11.25">
      <c r="A151" s="1" t="s">
        <v>66</v>
      </c>
      <c r="D151" s="2">
        <f>SUMIF($C$105:$C$137,$A151,D$105:D$137)</f>
        <v>9581.800000000001</v>
      </c>
      <c r="F151" s="4"/>
      <c r="G151" s="2">
        <f t="shared" si="17"/>
        <v>8137</v>
      </c>
      <c r="H151" s="2">
        <f t="shared" si="17"/>
        <v>7441</v>
      </c>
      <c r="I151" s="2">
        <f t="shared" si="17"/>
        <v>6790</v>
      </c>
      <c r="J151" s="2">
        <f t="shared" si="17"/>
        <v>6181</v>
      </c>
      <c r="K151" s="2">
        <f t="shared" si="17"/>
        <v>5968</v>
      </c>
      <c r="L151" s="2">
        <f t="shared" si="17"/>
        <v>5809</v>
      </c>
      <c r="M151" s="2">
        <f t="shared" si="17"/>
        <v>5625</v>
      </c>
      <c r="N151" s="2">
        <f t="shared" si="17"/>
        <v>5916</v>
      </c>
      <c r="O151" s="2">
        <f t="shared" si="17"/>
        <v>6254</v>
      </c>
      <c r="P151" s="2">
        <f t="shared" si="17"/>
        <v>6073</v>
      </c>
      <c r="Q151" s="2">
        <f t="shared" si="17"/>
        <v>5643</v>
      </c>
      <c r="R151" s="2">
        <f t="shared" si="17"/>
        <v>6409</v>
      </c>
      <c r="S151" s="2">
        <f t="shared" si="17"/>
        <v>6219</v>
      </c>
      <c r="T151" s="2">
        <f t="shared" si="17"/>
        <v>6375</v>
      </c>
      <c r="U151" s="2">
        <f t="shared" si="17"/>
        <v>7027</v>
      </c>
      <c r="V151" s="7">
        <f>AVERAGE(Q151:U151)</f>
        <v>6334.6</v>
      </c>
      <c r="W151" s="4">
        <f>(D151-V151)/D151</f>
        <v>0.33889248366695196</v>
      </c>
      <c r="X151" s="2" t="s">
        <v>40</v>
      </c>
      <c r="Y151" s="6">
        <f>D151*(1-$W$149)</f>
        <v>6198.205980901851</v>
      </c>
      <c r="Z151" s="2">
        <f>((V151-Y151)^2)/Y151*5</f>
        <v>15.007026632438167</v>
      </c>
      <c r="AA151" s="2" t="str">
        <f>IF(Z151&gt;3.84,"Significant","Not significant")</f>
        <v>Significant</v>
      </c>
    </row>
    <row r="152" spans="1:27" ht="11.25">
      <c r="A152" s="1" t="s">
        <v>67</v>
      </c>
      <c r="D152" s="2">
        <f>SUMIF($C$105:$C$137,$A152,D$105:D$137)</f>
        <v>7977</v>
      </c>
      <c r="F152" s="4"/>
      <c r="G152" s="2">
        <f t="shared" si="17"/>
        <v>7063</v>
      </c>
      <c r="H152" s="2">
        <f t="shared" si="17"/>
        <v>5973</v>
      </c>
      <c r="I152" s="2">
        <f t="shared" si="17"/>
        <v>5630</v>
      </c>
      <c r="J152" s="2">
        <f t="shared" si="17"/>
        <v>5450</v>
      </c>
      <c r="K152" s="2">
        <f t="shared" si="17"/>
        <v>5030</v>
      </c>
      <c r="L152" s="2">
        <f t="shared" si="17"/>
        <v>5080</v>
      </c>
      <c r="M152" s="2">
        <f t="shared" si="17"/>
        <v>5123</v>
      </c>
      <c r="N152" s="2">
        <f t="shared" si="17"/>
        <v>5099</v>
      </c>
      <c r="O152" s="2">
        <f t="shared" si="17"/>
        <v>5127</v>
      </c>
      <c r="P152" s="2">
        <f t="shared" si="17"/>
        <v>5128</v>
      </c>
      <c r="Q152" s="2">
        <f t="shared" si="17"/>
        <v>4942</v>
      </c>
      <c r="R152" s="2">
        <f t="shared" si="17"/>
        <v>5820</v>
      </c>
      <c r="S152" s="2">
        <f t="shared" si="17"/>
        <v>5620</v>
      </c>
      <c r="T152" s="2">
        <f t="shared" si="17"/>
        <v>5658</v>
      </c>
      <c r="U152" s="2">
        <f t="shared" si="17"/>
        <v>6012</v>
      </c>
      <c r="V152" s="7">
        <f>AVERAGE(Q152:U152)</f>
        <v>5610.4</v>
      </c>
      <c r="W152" s="4">
        <f>(D152-V152)/D152</f>
        <v>0.2966779491036731</v>
      </c>
      <c r="X152" s="2" t="s">
        <v>42</v>
      </c>
      <c r="Y152" s="6">
        <f>D152*(1-$W$149)</f>
        <v>5160.104480332929</v>
      </c>
      <c r="Z152" s="2">
        <f>((V152-Y152)^2)/Y152*5</f>
        <v>196.47475725060812</v>
      </c>
      <c r="AA152" s="2" t="str">
        <f>IF(Z152&gt;3.84,"Significant","Not significant")</f>
        <v>Significant</v>
      </c>
    </row>
    <row r="154" spans="7:10" ht="11.25">
      <c r="G154" s="1" t="s">
        <v>50</v>
      </c>
      <c r="H154" s="2" t="s">
        <v>51</v>
      </c>
      <c r="I154" s="2" t="s">
        <v>52</v>
      </c>
      <c r="J154" s="2" t="s">
        <v>53</v>
      </c>
    </row>
    <row r="155" spans="7:10" ht="11.25">
      <c r="G155" s="1" t="s">
        <v>41</v>
      </c>
      <c r="H155" s="4">
        <f>W89</f>
        <v>0.4847908745247148</v>
      </c>
      <c r="I155" s="4">
        <f>W38</f>
        <v>0.6300497658079625</v>
      </c>
      <c r="J155" s="4">
        <f>W140</f>
        <v>0.38059893048128346</v>
      </c>
    </row>
    <row r="156" spans="7:10" ht="11.25">
      <c r="G156" s="1" t="s">
        <v>40</v>
      </c>
      <c r="H156" s="4">
        <f>W90</f>
        <v>0.48307692307692307</v>
      </c>
      <c r="I156" s="4">
        <f>W39</f>
        <v>0.631434139630861</v>
      </c>
      <c r="J156" s="4">
        <f>W141</f>
        <v>0.33798396725226004</v>
      </c>
    </row>
    <row r="157" spans="7:10" ht="11.25">
      <c r="G157" s="1" t="s">
        <v>42</v>
      </c>
      <c r="H157" s="4">
        <f>W91</f>
        <v>0.48994974874371855</v>
      </c>
      <c r="I157" s="4">
        <f>W40</f>
        <v>0.5745355686452197</v>
      </c>
      <c r="J157" s="4">
        <f>W142</f>
        <v>0.2884393518275736</v>
      </c>
    </row>
    <row r="159" spans="7:10" ht="11.25">
      <c r="G159" s="2" t="s">
        <v>52</v>
      </c>
      <c r="H159" s="2" t="s">
        <v>90</v>
      </c>
      <c r="I159" s="2" t="s">
        <v>91</v>
      </c>
      <c r="J159" s="2" t="s">
        <v>92</v>
      </c>
    </row>
    <row r="160" spans="7:10" ht="11.25">
      <c r="G160" s="1" t="s">
        <v>41</v>
      </c>
      <c r="H160" s="4">
        <f>W42</f>
        <v>0.5263975155279503</v>
      </c>
      <c r="I160" s="4">
        <f>W47</f>
        <v>0.6620068939103791</v>
      </c>
      <c r="J160" s="4">
        <f>W38</f>
        <v>0.6300497658079625</v>
      </c>
    </row>
    <row r="161" spans="7:10" ht="11.25">
      <c r="G161" s="1" t="s">
        <v>40</v>
      </c>
      <c r="H161" s="4">
        <f>W43</f>
        <v>0.5783749200255918</v>
      </c>
      <c r="I161" s="4">
        <f>W48</f>
        <v>0.6430167597765363</v>
      </c>
      <c r="J161" s="4">
        <f>W39</f>
        <v>0.631434139630861</v>
      </c>
    </row>
    <row r="162" spans="7:10" ht="11.25">
      <c r="G162" s="1" t="s">
        <v>42</v>
      </c>
      <c r="H162" s="4">
        <f>W44</f>
        <v>0.5422587883320867</v>
      </c>
      <c r="I162" s="4">
        <f>W49</f>
        <v>0.6048883418322489</v>
      </c>
      <c r="J162" s="4">
        <f>W40</f>
        <v>0.5745355686452197</v>
      </c>
    </row>
  </sheetData>
  <printOptions/>
  <pageMargins left="0.75" right="0.75" top="1" bottom="1" header="0.5" footer="0.5"/>
  <pageSetup horizontalDpi="600" verticalDpi="600" orientation="landscape" paperSize="9" r:id="rId1"/>
  <rowBreaks count="2" manualBreakCount="2">
    <brk id="51" max="255" man="1"/>
    <brk id="10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65"/>
  <sheetViews>
    <sheetView workbookViewId="0" topLeftCell="A154">
      <selection activeCell="P159" sqref="P159"/>
    </sheetView>
  </sheetViews>
  <sheetFormatPr defaultColWidth="9.140625" defaultRowHeight="12.75"/>
  <sheetData>
    <row r="1" ht="12.75">
      <c r="A1" t="s">
        <v>75</v>
      </c>
    </row>
    <row r="2" spans="1:16" ht="12.75">
      <c r="A2" s="2" t="s">
        <v>57</v>
      </c>
      <c r="B2" s="2">
        <v>2003</v>
      </c>
      <c r="C2" s="2">
        <v>2004</v>
      </c>
      <c r="D2" s="2">
        <v>2005</v>
      </c>
      <c r="E2" s="2">
        <v>2006</v>
      </c>
      <c r="F2" s="2">
        <v>2007</v>
      </c>
      <c r="G2" s="2">
        <v>2008</v>
      </c>
      <c r="H2" s="2">
        <v>2009</v>
      </c>
      <c r="I2" s="2">
        <v>2010</v>
      </c>
      <c r="J2" s="2">
        <v>2011</v>
      </c>
      <c r="K2" s="2">
        <v>2012</v>
      </c>
      <c r="L2" s="2">
        <v>2013</v>
      </c>
      <c r="M2" s="2">
        <v>2014</v>
      </c>
      <c r="N2" s="2">
        <v>2015</v>
      </c>
      <c r="O2" s="2">
        <v>2016</v>
      </c>
      <c r="P2" s="2">
        <v>2017</v>
      </c>
    </row>
    <row r="3" spans="1:16" ht="12.75">
      <c r="A3" s="2">
        <v>2732.8</v>
      </c>
      <c r="B3" s="2">
        <v>1977</v>
      </c>
      <c r="C3" s="2">
        <v>1755</v>
      </c>
      <c r="D3" s="2">
        <v>1540</v>
      </c>
      <c r="E3" s="2">
        <v>1702</v>
      </c>
      <c r="F3" s="2">
        <v>1595</v>
      </c>
      <c r="G3" s="2">
        <v>1411</v>
      </c>
      <c r="H3" s="2">
        <v>1320</v>
      </c>
      <c r="I3" s="2">
        <v>1136</v>
      </c>
      <c r="J3" s="2">
        <v>1096</v>
      </c>
      <c r="K3" s="2">
        <v>1127</v>
      </c>
      <c r="L3" s="2">
        <v>936</v>
      </c>
      <c r="M3" s="2">
        <v>854</v>
      </c>
      <c r="N3" s="2">
        <v>848</v>
      </c>
      <c r="O3" s="2">
        <v>979</v>
      </c>
      <c r="P3" s="2">
        <v>1438</v>
      </c>
    </row>
    <row r="4" spans="1:16" ht="12.75">
      <c r="A4" s="2">
        <v>1744.6</v>
      </c>
      <c r="B4" s="2">
        <v>1244</v>
      </c>
      <c r="C4" s="2">
        <v>1049</v>
      </c>
      <c r="D4" s="2">
        <v>920</v>
      </c>
      <c r="E4" s="2">
        <v>1013</v>
      </c>
      <c r="F4" s="2">
        <v>970</v>
      </c>
      <c r="G4" s="2">
        <v>881</v>
      </c>
      <c r="H4" s="2">
        <v>812</v>
      </c>
      <c r="I4" s="2">
        <v>732</v>
      </c>
      <c r="J4" s="2">
        <v>740</v>
      </c>
      <c r="K4" s="2">
        <v>746</v>
      </c>
      <c r="L4" s="2">
        <v>556</v>
      </c>
      <c r="M4" s="2">
        <v>540</v>
      </c>
      <c r="N4" s="2">
        <v>513</v>
      </c>
      <c r="O4" s="2">
        <v>633</v>
      </c>
      <c r="P4" s="2">
        <v>973</v>
      </c>
    </row>
    <row r="5" spans="1:16" ht="12.75">
      <c r="A5" s="2">
        <v>2207</v>
      </c>
      <c r="B5" s="2">
        <v>1671</v>
      </c>
      <c r="C5" s="2">
        <v>1365</v>
      </c>
      <c r="D5" s="2">
        <v>1190</v>
      </c>
      <c r="E5" s="2">
        <v>1231</v>
      </c>
      <c r="F5" s="2">
        <v>1219</v>
      </c>
      <c r="G5" s="2">
        <v>1234</v>
      </c>
      <c r="H5" s="2">
        <v>1095</v>
      </c>
      <c r="I5" s="2">
        <v>1018</v>
      </c>
      <c r="J5" s="2">
        <v>969</v>
      </c>
      <c r="K5" s="2">
        <v>1145</v>
      </c>
      <c r="L5" s="2">
        <v>832</v>
      </c>
      <c r="M5" s="2">
        <v>773</v>
      </c>
      <c r="N5" s="2">
        <v>731</v>
      </c>
      <c r="O5" s="2">
        <v>889</v>
      </c>
      <c r="P5" s="2">
        <v>1470</v>
      </c>
    </row>
    <row r="33" ht="12.75">
      <c r="A33" t="s">
        <v>76</v>
      </c>
    </row>
    <row r="34" spans="1:16" ht="12.75">
      <c r="A34" s="2" t="s">
        <v>57</v>
      </c>
      <c r="B34" s="2">
        <v>2003</v>
      </c>
      <c r="C34" s="2">
        <v>2004</v>
      </c>
      <c r="D34" s="2">
        <v>2005</v>
      </c>
      <c r="E34" s="2">
        <v>2006</v>
      </c>
      <c r="F34" s="2">
        <v>2007</v>
      </c>
      <c r="G34" s="2">
        <v>2008</v>
      </c>
      <c r="H34" s="2">
        <v>2009</v>
      </c>
      <c r="I34" s="2">
        <v>2010</v>
      </c>
      <c r="J34" s="2">
        <v>2011</v>
      </c>
      <c r="K34" s="2">
        <v>2012</v>
      </c>
      <c r="L34" s="2">
        <v>2013</v>
      </c>
      <c r="M34" s="2">
        <v>2014</v>
      </c>
      <c r="N34" s="2">
        <v>2015</v>
      </c>
      <c r="O34" s="2">
        <v>2016</v>
      </c>
      <c r="P34" s="2">
        <v>2017</v>
      </c>
    </row>
    <row r="35" spans="1:16" ht="12.75">
      <c r="A35" s="2">
        <v>105.2</v>
      </c>
      <c r="B35" s="2">
        <v>121</v>
      </c>
      <c r="C35" s="2">
        <v>106</v>
      </c>
      <c r="D35" s="2">
        <v>104</v>
      </c>
      <c r="E35" s="2">
        <v>112</v>
      </c>
      <c r="F35" s="2">
        <v>97</v>
      </c>
      <c r="G35" s="2">
        <v>89</v>
      </c>
      <c r="H35" s="2">
        <v>80</v>
      </c>
      <c r="I35" s="2">
        <v>57</v>
      </c>
      <c r="J35" s="2">
        <v>80</v>
      </c>
      <c r="K35" s="2">
        <v>61</v>
      </c>
      <c r="L35" s="2">
        <v>55</v>
      </c>
      <c r="M35" s="2">
        <v>51</v>
      </c>
      <c r="N35" s="2">
        <v>61</v>
      </c>
      <c r="O35" s="2">
        <v>49</v>
      </c>
      <c r="P35" s="2">
        <v>55</v>
      </c>
    </row>
    <row r="36" spans="1:16" ht="12.75">
      <c r="A36" s="2">
        <v>65</v>
      </c>
      <c r="B36" s="2">
        <v>63</v>
      </c>
      <c r="C36" s="2">
        <v>57</v>
      </c>
      <c r="D36" s="2">
        <v>53</v>
      </c>
      <c r="E36" s="2">
        <v>62</v>
      </c>
      <c r="F36" s="2">
        <v>60</v>
      </c>
      <c r="G36" s="2">
        <v>60</v>
      </c>
      <c r="H36" s="2">
        <v>43</v>
      </c>
      <c r="I36" s="2">
        <v>25</v>
      </c>
      <c r="J36" s="2">
        <v>33</v>
      </c>
      <c r="K36" s="2">
        <v>31</v>
      </c>
      <c r="L36" s="2">
        <v>31</v>
      </c>
      <c r="M36" s="2">
        <v>31</v>
      </c>
      <c r="N36" s="2">
        <v>41</v>
      </c>
      <c r="O36" s="2">
        <v>32</v>
      </c>
      <c r="P36" s="2">
        <v>33</v>
      </c>
    </row>
    <row r="37" spans="1:16" ht="12.75">
      <c r="A37" s="2">
        <v>79.6</v>
      </c>
      <c r="B37" s="2">
        <v>88</v>
      </c>
      <c r="C37" s="2">
        <v>53</v>
      </c>
      <c r="D37" s="2">
        <v>57</v>
      </c>
      <c r="E37" s="2">
        <v>57</v>
      </c>
      <c r="F37" s="2">
        <v>65</v>
      </c>
      <c r="G37" s="2">
        <v>55</v>
      </c>
      <c r="H37" s="2">
        <v>61</v>
      </c>
      <c r="I37" s="2">
        <v>44</v>
      </c>
      <c r="J37" s="2">
        <v>46</v>
      </c>
      <c r="K37" s="2">
        <v>42</v>
      </c>
      <c r="L37" s="2">
        <v>46</v>
      </c>
      <c r="M37" s="2">
        <v>45</v>
      </c>
      <c r="N37" s="2">
        <v>34</v>
      </c>
      <c r="O37" s="2">
        <v>35</v>
      </c>
      <c r="P37" s="2">
        <v>43</v>
      </c>
    </row>
    <row r="64" ht="12.75">
      <c r="A64" t="s">
        <v>77</v>
      </c>
    </row>
    <row r="65" spans="1:16" ht="12.75">
      <c r="A65" s="2" t="s">
        <v>57</v>
      </c>
      <c r="B65" s="2">
        <v>2003</v>
      </c>
      <c r="C65" s="2">
        <v>2004</v>
      </c>
      <c r="D65" s="2">
        <v>2005</v>
      </c>
      <c r="E65" s="2">
        <v>2006</v>
      </c>
      <c r="F65" s="2">
        <v>2007</v>
      </c>
      <c r="G65" s="2">
        <v>2008</v>
      </c>
      <c r="H65" s="2">
        <v>2009</v>
      </c>
      <c r="I65" s="2">
        <v>2010</v>
      </c>
      <c r="J65" s="2">
        <v>2011</v>
      </c>
      <c r="K65" s="2">
        <v>2012</v>
      </c>
      <c r="L65" s="2">
        <v>2013</v>
      </c>
      <c r="M65" s="2">
        <v>2014</v>
      </c>
      <c r="N65" s="2">
        <v>2015</v>
      </c>
      <c r="O65" s="2">
        <v>2016</v>
      </c>
      <c r="P65" s="2">
        <v>2017</v>
      </c>
    </row>
    <row r="66" spans="1:16" ht="12.75">
      <c r="A66" s="2">
        <v>18700</v>
      </c>
      <c r="B66" s="2">
        <v>15273</v>
      </c>
      <c r="C66" s="2">
        <v>14318</v>
      </c>
      <c r="D66" s="2">
        <v>13046</v>
      </c>
      <c r="E66" s="2">
        <v>12358</v>
      </c>
      <c r="F66" s="2">
        <v>11770</v>
      </c>
      <c r="G66" s="2">
        <v>11273</v>
      </c>
      <c r="H66" s="2">
        <v>11305</v>
      </c>
      <c r="I66" s="2">
        <v>11767</v>
      </c>
      <c r="J66" s="2">
        <v>11701</v>
      </c>
      <c r="K66" s="2">
        <v>11394</v>
      </c>
      <c r="L66" s="2">
        <v>10640</v>
      </c>
      <c r="M66" s="2">
        <v>11804</v>
      </c>
      <c r="N66" s="2">
        <v>11644</v>
      </c>
      <c r="O66" s="2">
        <v>11528</v>
      </c>
      <c r="P66" s="2">
        <v>12298</v>
      </c>
    </row>
    <row r="67" spans="1:16" ht="12.75">
      <c r="A67" s="2">
        <v>11726</v>
      </c>
      <c r="B67" s="2">
        <v>9880</v>
      </c>
      <c r="C67" s="2">
        <v>8856</v>
      </c>
      <c r="D67" s="2">
        <v>8125</v>
      </c>
      <c r="E67" s="2">
        <v>7413</v>
      </c>
      <c r="F67" s="2">
        <v>7097</v>
      </c>
      <c r="G67" s="2">
        <v>6996</v>
      </c>
      <c r="H67" s="2">
        <v>6910</v>
      </c>
      <c r="I67" s="2">
        <v>7209</v>
      </c>
      <c r="J67" s="2">
        <v>7561</v>
      </c>
      <c r="K67" s="2">
        <v>7309</v>
      </c>
      <c r="L67" s="2">
        <v>6990</v>
      </c>
      <c r="M67" s="2">
        <v>7801</v>
      </c>
      <c r="N67" s="2">
        <v>7619</v>
      </c>
      <c r="O67" s="2">
        <v>7835</v>
      </c>
      <c r="P67" s="2">
        <v>8569</v>
      </c>
    </row>
    <row r="68" spans="1:16" ht="12.75">
      <c r="A68" s="2">
        <v>15255.2</v>
      </c>
      <c r="B68" s="2">
        <v>13277</v>
      </c>
      <c r="C68" s="2">
        <v>11381</v>
      </c>
      <c r="D68" s="2">
        <v>10659</v>
      </c>
      <c r="E68" s="2">
        <v>10039</v>
      </c>
      <c r="F68" s="2">
        <v>9494</v>
      </c>
      <c r="G68" s="2">
        <v>9884</v>
      </c>
      <c r="H68" s="2">
        <v>9764</v>
      </c>
      <c r="I68" s="2">
        <v>9913</v>
      </c>
      <c r="J68" s="2">
        <v>9995</v>
      </c>
      <c r="K68" s="2">
        <v>10077</v>
      </c>
      <c r="L68" s="2">
        <v>9569</v>
      </c>
      <c r="M68" s="2">
        <v>11180</v>
      </c>
      <c r="N68" s="2">
        <v>10919</v>
      </c>
      <c r="O68" s="2">
        <v>10907</v>
      </c>
      <c r="P68" s="2">
        <v>11700</v>
      </c>
    </row>
    <row r="95" ht="12.75">
      <c r="A95" t="s">
        <v>78</v>
      </c>
    </row>
    <row r="96" spans="1:16" ht="12.75">
      <c r="A96" s="2" t="s">
        <v>57</v>
      </c>
      <c r="B96" s="2">
        <v>2003</v>
      </c>
      <c r="C96" s="2">
        <v>2004</v>
      </c>
      <c r="D96" s="2">
        <v>2005</v>
      </c>
      <c r="E96" s="2">
        <v>2006</v>
      </c>
      <c r="F96" s="2">
        <v>2007</v>
      </c>
      <c r="G96" s="2">
        <v>2008</v>
      </c>
      <c r="H96" s="2">
        <v>2009</v>
      </c>
      <c r="I96" s="2">
        <v>2010</v>
      </c>
      <c r="J96" s="2">
        <v>2011</v>
      </c>
      <c r="K96" s="2">
        <v>2012</v>
      </c>
      <c r="L96" s="2">
        <v>2013</v>
      </c>
      <c r="M96" s="2">
        <v>2014</v>
      </c>
      <c r="N96" s="2">
        <v>2015</v>
      </c>
      <c r="O96" s="2">
        <v>2016</v>
      </c>
      <c r="P96" s="2">
        <v>2017</v>
      </c>
    </row>
    <row r="97" spans="1:16" ht="12.75">
      <c r="A97" s="2">
        <v>644</v>
      </c>
      <c r="B97" s="2">
        <v>482</v>
      </c>
      <c r="C97" s="2">
        <v>430</v>
      </c>
      <c r="D97" s="2">
        <v>419</v>
      </c>
      <c r="E97" s="2">
        <v>468</v>
      </c>
      <c r="F97" s="2">
        <v>454</v>
      </c>
      <c r="G97" s="2">
        <v>436</v>
      </c>
      <c r="H97" s="2">
        <v>401</v>
      </c>
      <c r="I97" s="2">
        <v>307</v>
      </c>
      <c r="J97" s="2">
        <v>291</v>
      </c>
      <c r="K97" s="2">
        <v>345</v>
      </c>
      <c r="L97" s="2">
        <v>301</v>
      </c>
      <c r="M97" s="2">
        <v>262</v>
      </c>
      <c r="N97" s="2">
        <v>230</v>
      </c>
      <c r="O97" s="2">
        <v>292</v>
      </c>
      <c r="P97" s="2">
        <v>440</v>
      </c>
    </row>
    <row r="98" spans="1:16" ht="12.75">
      <c r="A98" s="2">
        <v>312.6</v>
      </c>
      <c r="B98" s="2">
        <v>209</v>
      </c>
      <c r="C98" s="2">
        <v>167</v>
      </c>
      <c r="D98" s="2">
        <v>162</v>
      </c>
      <c r="E98" s="2">
        <v>195</v>
      </c>
      <c r="F98" s="2">
        <v>185</v>
      </c>
      <c r="G98" s="2">
        <v>164</v>
      </c>
      <c r="H98" s="2">
        <v>173</v>
      </c>
      <c r="I98" s="2">
        <v>156</v>
      </c>
      <c r="J98" s="2">
        <v>169</v>
      </c>
      <c r="K98" s="2">
        <v>151</v>
      </c>
      <c r="L98" s="2">
        <v>133</v>
      </c>
      <c r="M98" s="2">
        <v>98</v>
      </c>
      <c r="N98" s="2">
        <v>99</v>
      </c>
      <c r="O98" s="2">
        <v>122</v>
      </c>
      <c r="P98" s="2">
        <v>207</v>
      </c>
    </row>
    <row r="99" spans="1:16" ht="12.75">
      <c r="A99" s="2">
        <v>1069.6</v>
      </c>
      <c r="B99" s="2">
        <v>815</v>
      </c>
      <c r="C99" s="2">
        <v>657</v>
      </c>
      <c r="D99" s="2">
        <v>588</v>
      </c>
      <c r="E99" s="2">
        <v>583</v>
      </c>
      <c r="F99" s="2">
        <v>634</v>
      </c>
      <c r="G99" s="2">
        <v>671</v>
      </c>
      <c r="H99" s="2">
        <v>553</v>
      </c>
      <c r="I99" s="2">
        <v>552</v>
      </c>
      <c r="J99" s="2">
        <v>537</v>
      </c>
      <c r="K99" s="2">
        <v>668</v>
      </c>
      <c r="L99" s="2">
        <v>433</v>
      </c>
      <c r="M99" s="2">
        <v>380</v>
      </c>
      <c r="N99" s="2">
        <v>404</v>
      </c>
      <c r="O99" s="2">
        <v>472</v>
      </c>
      <c r="P99" s="2">
        <v>759</v>
      </c>
    </row>
    <row r="126" ht="12.75">
      <c r="A126" t="s">
        <v>79</v>
      </c>
    </row>
    <row r="127" spans="1:16" ht="12.75">
      <c r="A127" s="2" t="s">
        <v>57</v>
      </c>
      <c r="B127" s="2">
        <v>2003</v>
      </c>
      <c r="C127" s="2">
        <v>2004</v>
      </c>
      <c r="D127" s="2">
        <v>2005</v>
      </c>
      <c r="E127" s="2">
        <v>2006</v>
      </c>
      <c r="F127" s="2">
        <v>2007</v>
      </c>
      <c r="G127" s="2">
        <v>2008</v>
      </c>
      <c r="H127" s="2">
        <v>2009</v>
      </c>
      <c r="I127" s="2">
        <v>2010</v>
      </c>
      <c r="J127" s="2">
        <v>2011</v>
      </c>
      <c r="K127" s="2">
        <v>2012</v>
      </c>
      <c r="L127" s="2">
        <v>2013</v>
      </c>
      <c r="M127" s="2">
        <v>2014</v>
      </c>
      <c r="N127" s="2">
        <v>2015</v>
      </c>
      <c r="O127" s="2">
        <v>2016</v>
      </c>
      <c r="P127" s="2">
        <v>2017</v>
      </c>
    </row>
    <row r="128" spans="1:16" ht="12.75">
      <c r="A128" s="2">
        <v>2088.8</v>
      </c>
      <c r="B128" s="2">
        <v>1495</v>
      </c>
      <c r="C128" s="2">
        <v>1325</v>
      </c>
      <c r="D128" s="2">
        <v>1121</v>
      </c>
      <c r="E128" s="2">
        <v>1234</v>
      </c>
      <c r="F128" s="2">
        <v>1141</v>
      </c>
      <c r="G128" s="2">
        <v>975</v>
      </c>
      <c r="H128" s="2">
        <v>919</v>
      </c>
      <c r="I128" s="2">
        <v>829</v>
      </c>
      <c r="J128" s="2">
        <v>805</v>
      </c>
      <c r="K128" s="2">
        <v>782</v>
      </c>
      <c r="L128" s="2">
        <v>635</v>
      </c>
      <c r="M128" s="2">
        <v>592</v>
      </c>
      <c r="N128" s="2">
        <v>618</v>
      </c>
      <c r="O128" s="2">
        <v>687</v>
      </c>
      <c r="P128" s="2">
        <v>998</v>
      </c>
    </row>
    <row r="129" spans="1:16" ht="12.75">
      <c r="A129" s="2">
        <v>1432</v>
      </c>
      <c r="B129" s="2">
        <v>1035</v>
      </c>
      <c r="C129" s="2">
        <v>882</v>
      </c>
      <c r="D129" s="2">
        <v>758</v>
      </c>
      <c r="E129" s="2">
        <v>818</v>
      </c>
      <c r="F129" s="2">
        <v>785</v>
      </c>
      <c r="G129" s="2">
        <v>717</v>
      </c>
      <c r="H129" s="2">
        <v>639</v>
      </c>
      <c r="I129" s="2">
        <v>576</v>
      </c>
      <c r="J129" s="2">
        <v>571</v>
      </c>
      <c r="K129" s="2">
        <v>595</v>
      </c>
      <c r="L129" s="2">
        <v>423</v>
      </c>
      <c r="M129" s="2">
        <v>442</v>
      </c>
      <c r="N129" s="2">
        <v>414</v>
      </c>
      <c r="O129" s="2">
        <v>511</v>
      </c>
      <c r="P129" s="2">
        <v>766</v>
      </c>
    </row>
    <row r="130" spans="1:16" ht="12.75">
      <c r="A130" s="2">
        <v>1137.4</v>
      </c>
      <c r="B130" s="2">
        <v>856</v>
      </c>
      <c r="C130" s="2">
        <v>708</v>
      </c>
      <c r="D130" s="2">
        <v>602</v>
      </c>
      <c r="E130" s="2">
        <v>648</v>
      </c>
      <c r="F130" s="2">
        <v>585</v>
      </c>
      <c r="G130" s="2">
        <v>563</v>
      </c>
      <c r="H130" s="2">
        <v>542</v>
      </c>
      <c r="I130" s="2">
        <v>466</v>
      </c>
      <c r="J130" s="2">
        <v>432</v>
      </c>
      <c r="K130" s="2">
        <v>477</v>
      </c>
      <c r="L130" s="2">
        <v>399</v>
      </c>
      <c r="M130" s="2">
        <v>393</v>
      </c>
      <c r="N130" s="2">
        <v>327</v>
      </c>
      <c r="O130" s="2">
        <v>417</v>
      </c>
      <c r="P130" s="2">
        <v>711</v>
      </c>
    </row>
    <row r="158" ht="12.75">
      <c r="A158" t="s">
        <v>88</v>
      </c>
    </row>
    <row r="159" spans="1:15" ht="12.75">
      <c r="A159" s="2" t="s">
        <v>57</v>
      </c>
      <c r="B159" s="2">
        <v>2003</v>
      </c>
      <c r="C159" s="2">
        <v>2004</v>
      </c>
      <c r="D159" s="2">
        <v>2005</v>
      </c>
      <c r="E159" s="2">
        <v>2006</v>
      </c>
      <c r="F159" s="2">
        <v>2007</v>
      </c>
      <c r="G159" s="2">
        <v>2008</v>
      </c>
      <c r="H159" s="2">
        <v>2009</v>
      </c>
      <c r="I159" s="2">
        <v>2010</v>
      </c>
      <c r="J159" s="2">
        <v>2011</v>
      </c>
      <c r="K159" s="2">
        <v>2012</v>
      </c>
      <c r="L159" s="2">
        <v>2013</v>
      </c>
      <c r="M159" s="2">
        <v>2014</v>
      </c>
      <c r="N159" s="2">
        <v>2015</v>
      </c>
      <c r="O159" s="2">
        <v>2016</v>
      </c>
    </row>
    <row r="160" spans="1:15" ht="12.75">
      <c r="A160" s="2">
        <v>19555</v>
      </c>
      <c r="B160" s="2">
        <v>19850</v>
      </c>
      <c r="C160" s="2">
        <v>19632</v>
      </c>
      <c r="D160" s="2">
        <v>19496</v>
      </c>
      <c r="E160" s="2">
        <v>19568</v>
      </c>
      <c r="F160" s="2">
        <v>19360</v>
      </c>
      <c r="G160" s="2">
        <v>18811</v>
      </c>
      <c r="H160" s="2">
        <v>18686</v>
      </c>
      <c r="I160" s="2">
        <v>18455</v>
      </c>
      <c r="J160" s="2">
        <v>18085</v>
      </c>
      <c r="K160" s="2">
        <v>17956</v>
      </c>
      <c r="L160" s="2">
        <v>17907</v>
      </c>
      <c r="M160" s="2">
        <v>18226</v>
      </c>
      <c r="N160" s="2">
        <v>18163</v>
      </c>
      <c r="O160" s="2">
        <v>18449</v>
      </c>
    </row>
    <row r="161" spans="1:15" ht="12.75">
      <c r="A161" s="2">
        <v>3860</v>
      </c>
      <c r="B161" s="2">
        <v>3774</v>
      </c>
      <c r="C161" s="2">
        <v>3708</v>
      </c>
      <c r="D161" s="2">
        <v>3627</v>
      </c>
      <c r="E161" s="2">
        <v>3672</v>
      </c>
      <c r="F161" s="2">
        <v>3634</v>
      </c>
      <c r="G161" s="2">
        <v>3493</v>
      </c>
      <c r="H161" s="2">
        <v>3432</v>
      </c>
      <c r="I161" s="2">
        <v>3369</v>
      </c>
      <c r="J161" s="2">
        <v>3285</v>
      </c>
      <c r="K161" s="2">
        <v>3163</v>
      </c>
      <c r="L161" s="2">
        <v>3119</v>
      </c>
      <c r="M161" s="2">
        <v>3170</v>
      </c>
      <c r="N161" s="2">
        <v>3145</v>
      </c>
      <c r="O161" s="2">
        <v>3166</v>
      </c>
    </row>
    <row r="162" spans="1:15" ht="12.75">
      <c r="A162" s="2">
        <v>15696</v>
      </c>
      <c r="B162" s="2">
        <v>16076</v>
      </c>
      <c r="C162" s="2">
        <v>15925</v>
      </c>
      <c r="D162" s="2">
        <v>15869</v>
      </c>
      <c r="E162" s="2">
        <v>15897</v>
      </c>
      <c r="F162" s="2">
        <v>15727</v>
      </c>
      <c r="G162" s="2">
        <v>15318</v>
      </c>
      <c r="H162" s="2">
        <v>15254</v>
      </c>
      <c r="I162" s="2">
        <v>15085</v>
      </c>
      <c r="J162" s="2">
        <v>14801</v>
      </c>
      <c r="K162" s="2">
        <v>14791</v>
      </c>
      <c r="L162" s="2">
        <v>14790</v>
      </c>
      <c r="M162" s="2">
        <v>15056</v>
      </c>
      <c r="N162" s="2">
        <v>15018</v>
      </c>
      <c r="O162" s="2">
        <v>15285</v>
      </c>
    </row>
    <row r="163" spans="1:16" ht="12.75">
      <c r="A163" s="4">
        <f>A160/$A160</f>
        <v>1</v>
      </c>
      <c r="B163" s="4">
        <f>B160/$A160</f>
        <v>1.0150856558424954</v>
      </c>
      <c r="C163" s="4">
        <f aca="true" t="shared" si="0" ref="C163:O163">C160/$A160</f>
        <v>1.0039376118639733</v>
      </c>
      <c r="D163" s="4">
        <f t="shared" si="0"/>
        <v>0.9969828688315009</v>
      </c>
      <c r="E163" s="4">
        <f t="shared" si="0"/>
        <v>1.0006647916133982</v>
      </c>
      <c r="F163" s="4">
        <f t="shared" si="0"/>
        <v>0.9900281257990284</v>
      </c>
      <c r="G163" s="4">
        <f t="shared" si="0"/>
        <v>0.9619534645870621</v>
      </c>
      <c r="H163" s="4">
        <f t="shared" si="0"/>
        <v>0.9555612375351572</v>
      </c>
      <c r="I163" s="4">
        <f t="shared" si="0"/>
        <v>0.9437484019432371</v>
      </c>
      <c r="J163" s="4">
        <f t="shared" si="0"/>
        <v>0.9248274098695985</v>
      </c>
      <c r="K163" s="4">
        <f t="shared" si="0"/>
        <v>0.9182306315520328</v>
      </c>
      <c r="L163" s="4">
        <f t="shared" si="0"/>
        <v>0.915724878547686</v>
      </c>
      <c r="M163" s="4">
        <f t="shared" si="0"/>
        <v>0.9320378419841473</v>
      </c>
      <c r="N163" s="4">
        <f>N160/$A160</f>
        <v>0.9288161595499872</v>
      </c>
      <c r="O163" s="4">
        <f t="shared" si="0"/>
        <v>0.9434415750447456</v>
      </c>
      <c r="P163" t="s">
        <v>89</v>
      </c>
    </row>
    <row r="164" spans="1:16" ht="12.75">
      <c r="A164" s="4">
        <f>A161/$A161</f>
        <v>1</v>
      </c>
      <c r="B164" s="4">
        <f aca="true" t="shared" si="1" ref="B164:O164">B161/$A161</f>
        <v>0.977720207253886</v>
      </c>
      <c r="C164" s="4">
        <f t="shared" si="1"/>
        <v>0.960621761658031</v>
      </c>
      <c r="D164" s="4">
        <f t="shared" si="1"/>
        <v>0.9396373056994819</v>
      </c>
      <c r="E164" s="4">
        <f t="shared" si="1"/>
        <v>0.9512953367875647</v>
      </c>
      <c r="F164" s="4">
        <f t="shared" si="1"/>
        <v>0.9414507772020725</v>
      </c>
      <c r="G164" s="4">
        <f t="shared" si="1"/>
        <v>0.9049222797927461</v>
      </c>
      <c r="H164" s="4">
        <f t="shared" si="1"/>
        <v>0.8891191709844559</v>
      </c>
      <c r="I164" s="4">
        <f t="shared" si="1"/>
        <v>0.8727979274611399</v>
      </c>
      <c r="J164" s="4">
        <f t="shared" si="1"/>
        <v>0.8510362694300518</v>
      </c>
      <c r="K164" s="4">
        <f t="shared" si="1"/>
        <v>0.8194300518134715</v>
      </c>
      <c r="L164" s="4">
        <f t="shared" si="1"/>
        <v>0.8080310880829016</v>
      </c>
      <c r="M164" s="4">
        <f t="shared" si="1"/>
        <v>0.8212435233160622</v>
      </c>
      <c r="N164" s="4">
        <f>N161/$A161</f>
        <v>0.8147668393782384</v>
      </c>
      <c r="O164" s="4">
        <f t="shared" si="1"/>
        <v>0.8202072538860103</v>
      </c>
      <c r="P164" t="s">
        <v>54</v>
      </c>
    </row>
    <row r="165" spans="1:16" ht="12.75">
      <c r="A165" s="4">
        <f>A162/$A162</f>
        <v>1</v>
      </c>
      <c r="B165" s="4">
        <f aca="true" t="shared" si="2" ref="B165:O165">B162/$A162</f>
        <v>1.0242099898063202</v>
      </c>
      <c r="C165" s="4">
        <f t="shared" si="2"/>
        <v>1.0145897043832823</v>
      </c>
      <c r="D165" s="4">
        <f t="shared" si="2"/>
        <v>1.0110219164118246</v>
      </c>
      <c r="E165" s="4">
        <f t="shared" si="2"/>
        <v>1.0128058103975535</v>
      </c>
      <c r="F165" s="4">
        <f t="shared" si="2"/>
        <v>1.0019750254841997</v>
      </c>
      <c r="G165" s="4">
        <f t="shared" si="2"/>
        <v>0.9759174311926605</v>
      </c>
      <c r="H165" s="4">
        <f t="shared" si="2"/>
        <v>0.9718399592252803</v>
      </c>
      <c r="I165" s="4">
        <f t="shared" si="2"/>
        <v>0.961072884811417</v>
      </c>
      <c r="J165" s="4">
        <f t="shared" si="2"/>
        <v>0.9429791029561672</v>
      </c>
      <c r="K165" s="4">
        <f t="shared" si="2"/>
        <v>0.942341997961264</v>
      </c>
      <c r="L165" s="4">
        <f t="shared" si="2"/>
        <v>0.9422782874617737</v>
      </c>
      <c r="M165" s="4">
        <f t="shared" si="2"/>
        <v>0.9592252803261978</v>
      </c>
      <c r="N165" s="4">
        <f>N162/$A162</f>
        <v>0.9568042813455657</v>
      </c>
      <c r="O165" s="4">
        <f t="shared" si="2"/>
        <v>0.9738149847094801</v>
      </c>
      <c r="P165" t="s">
        <v>55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42">
      <selection activeCell="N179" sqref="N179"/>
    </sheetView>
  </sheetViews>
  <sheetFormatPr defaultColWidth="9.140625" defaultRowHeight="12.75"/>
  <cols>
    <col min="1" max="1" width="15.7109375" style="1" customWidth="1"/>
    <col min="2" max="2" width="7.7109375" style="2" customWidth="1"/>
    <col min="3" max="16" width="6.7109375" style="2" customWidth="1"/>
    <col min="17" max="19" width="7.7109375" style="2" customWidth="1"/>
    <col min="20" max="20" width="10.7109375" style="2" customWidth="1"/>
    <col min="21" max="16384" width="7.7109375" style="2" customWidth="1"/>
  </cols>
  <sheetData>
    <row r="1" s="1" customFormat="1" ht="11.25">
      <c r="A1" s="1" t="s">
        <v>54</v>
      </c>
    </row>
    <row r="2" spans="1:17" ht="11.25">
      <c r="A2" s="1" t="s">
        <v>34</v>
      </c>
      <c r="B2" s="2" t="s">
        <v>36</v>
      </c>
      <c r="C2" s="2">
        <v>2003</v>
      </c>
      <c r="D2" s="2">
        <v>2004</v>
      </c>
      <c r="E2" s="2">
        <v>2005</v>
      </c>
      <c r="F2" s="2">
        <v>2006</v>
      </c>
      <c r="G2" s="2">
        <v>2007</v>
      </c>
      <c r="H2" s="2">
        <v>2008</v>
      </c>
      <c r="I2" s="2">
        <v>2009</v>
      </c>
      <c r="J2" s="2">
        <v>2010</v>
      </c>
      <c r="K2" s="2">
        <v>2011</v>
      </c>
      <c r="L2" s="2">
        <v>2012</v>
      </c>
      <c r="M2" s="2">
        <v>2013</v>
      </c>
      <c r="N2" s="2">
        <v>2014</v>
      </c>
      <c r="O2" s="2">
        <v>2015</v>
      </c>
      <c r="P2" s="2">
        <v>2016</v>
      </c>
      <c r="Q2" s="2" t="s">
        <v>43</v>
      </c>
    </row>
    <row r="3" spans="1:18" ht="11.25">
      <c r="A3" s="1" t="s">
        <v>25</v>
      </c>
      <c r="B3" s="7">
        <v>64.6</v>
      </c>
      <c r="C3" s="3">
        <v>36</v>
      </c>
      <c r="D3" s="3">
        <v>44</v>
      </c>
      <c r="E3" s="3">
        <v>43</v>
      </c>
      <c r="F3" s="3">
        <v>61</v>
      </c>
      <c r="G3" s="3">
        <v>48</v>
      </c>
      <c r="H3" s="3">
        <v>51</v>
      </c>
      <c r="I3" s="3">
        <v>46</v>
      </c>
      <c r="J3" s="3">
        <v>41</v>
      </c>
      <c r="K3" s="3">
        <v>49</v>
      </c>
      <c r="L3" s="3">
        <v>58</v>
      </c>
      <c r="M3" s="3">
        <v>60</v>
      </c>
      <c r="N3" s="3">
        <f>VLOOKUP($A3,'2017'!$3:$35,(N$2-1996),FALSE)</f>
        <v>55</v>
      </c>
      <c r="O3" s="3">
        <f>VLOOKUP($A3,'2017'!$3:$35,(O$2-1996),FALSE)</f>
        <v>43</v>
      </c>
      <c r="P3" s="3">
        <f>VLOOKUP($A3,'2017'!$3:$35,(P$2-1996),FALSE)</f>
        <v>51</v>
      </c>
      <c r="Q3" s="2" t="s">
        <v>41</v>
      </c>
      <c r="R3" s="6"/>
    </row>
    <row r="4" spans="1:18" ht="11.25">
      <c r="A4" s="1" t="s">
        <v>31</v>
      </c>
      <c r="B4" s="7">
        <v>186.6</v>
      </c>
      <c r="C4" s="3">
        <v>133</v>
      </c>
      <c r="D4" s="3">
        <v>133</v>
      </c>
      <c r="E4" s="3">
        <v>111</v>
      </c>
      <c r="F4" s="3">
        <v>124</v>
      </c>
      <c r="G4" s="3">
        <v>151</v>
      </c>
      <c r="H4" s="3">
        <v>146</v>
      </c>
      <c r="I4" s="3">
        <v>105</v>
      </c>
      <c r="J4" s="3">
        <v>91</v>
      </c>
      <c r="K4" s="3">
        <v>103</v>
      </c>
      <c r="L4" s="3">
        <v>168</v>
      </c>
      <c r="M4" s="3">
        <v>87</v>
      </c>
      <c r="N4" s="3">
        <f>VLOOKUP($A4,'2017'!$3:$35,(N$2-1996),FALSE)</f>
        <v>88</v>
      </c>
      <c r="O4" s="3">
        <f>VLOOKUP($A4,'2017'!$3:$35,(O$2-1996),FALSE)</f>
        <v>68</v>
      </c>
      <c r="P4" s="3">
        <f>VLOOKUP($A4,'2017'!$3:$35,(P$2-1996),FALSE)</f>
        <v>121</v>
      </c>
      <c r="Q4" s="2" t="s">
        <v>42</v>
      </c>
      <c r="R4" s="6"/>
    </row>
    <row r="5" spans="1:18" ht="11.25">
      <c r="A5" s="1" t="s">
        <v>9</v>
      </c>
      <c r="B5" s="7">
        <v>208.6</v>
      </c>
      <c r="C5" s="3">
        <v>148</v>
      </c>
      <c r="D5" s="3">
        <v>149</v>
      </c>
      <c r="E5" s="3">
        <v>124</v>
      </c>
      <c r="F5" s="3">
        <v>117</v>
      </c>
      <c r="G5" s="3">
        <v>127</v>
      </c>
      <c r="H5" s="3">
        <v>162</v>
      </c>
      <c r="I5" s="3">
        <v>103</v>
      </c>
      <c r="J5" s="3">
        <v>103</v>
      </c>
      <c r="K5" s="3">
        <v>108</v>
      </c>
      <c r="L5" s="3">
        <v>147</v>
      </c>
      <c r="M5" s="3">
        <v>83</v>
      </c>
      <c r="N5" s="3">
        <f>VLOOKUP($A5,'2017'!$3:$35,(N$2-1996),FALSE)</f>
        <v>60</v>
      </c>
      <c r="O5" s="3">
        <f>VLOOKUP($A5,'2017'!$3:$35,(O$2-1996),FALSE)</f>
        <v>82</v>
      </c>
      <c r="P5" s="3">
        <f>VLOOKUP($A5,'2017'!$3:$35,(P$2-1996),FALSE)</f>
        <v>98</v>
      </c>
      <c r="Q5" s="2" t="s">
        <v>42</v>
      </c>
      <c r="R5" s="6"/>
    </row>
    <row r="6" spans="1:18" ht="11.25">
      <c r="A6" s="1" t="s">
        <v>21</v>
      </c>
      <c r="B6" s="7">
        <v>239.2</v>
      </c>
      <c r="C6" s="3">
        <v>195</v>
      </c>
      <c r="D6" s="3">
        <v>126</v>
      </c>
      <c r="E6" s="3">
        <v>132</v>
      </c>
      <c r="F6" s="3">
        <v>138</v>
      </c>
      <c r="G6" s="3">
        <v>139</v>
      </c>
      <c r="H6" s="3">
        <v>165</v>
      </c>
      <c r="I6" s="3">
        <v>127</v>
      </c>
      <c r="J6" s="3">
        <v>165</v>
      </c>
      <c r="K6" s="3">
        <v>126</v>
      </c>
      <c r="L6" s="3">
        <v>117</v>
      </c>
      <c r="M6" s="3">
        <v>87</v>
      </c>
      <c r="N6" s="3">
        <f>VLOOKUP($A6,'2017'!$3:$35,(N$2-1996),FALSE)</f>
        <v>69</v>
      </c>
      <c r="O6" s="3">
        <f>VLOOKUP($A6,'2017'!$3:$35,(O$2-1996),FALSE)</f>
        <v>89</v>
      </c>
      <c r="P6" s="3">
        <f>VLOOKUP($A6,'2017'!$3:$35,(P$2-1996),FALSE)</f>
        <v>81</v>
      </c>
      <c r="Q6" s="2" t="s">
        <v>42</v>
      </c>
      <c r="R6" s="6"/>
    </row>
    <row r="7" spans="1:18" ht="11.25">
      <c r="A7" s="1" t="s">
        <v>16</v>
      </c>
      <c r="B7" s="7">
        <v>312.6</v>
      </c>
      <c r="C7" s="3">
        <v>209</v>
      </c>
      <c r="D7" s="3">
        <v>167</v>
      </c>
      <c r="E7" s="3">
        <v>162</v>
      </c>
      <c r="F7" s="3">
        <v>195</v>
      </c>
      <c r="G7" s="3">
        <v>185</v>
      </c>
      <c r="H7" s="3">
        <v>164</v>
      </c>
      <c r="I7" s="3">
        <v>173</v>
      </c>
      <c r="J7" s="3">
        <v>156</v>
      </c>
      <c r="K7" s="3">
        <v>169</v>
      </c>
      <c r="L7" s="3">
        <v>151</v>
      </c>
      <c r="M7" s="3">
        <v>133</v>
      </c>
      <c r="N7" s="3">
        <f>VLOOKUP($A7,'2017'!$3:$35,(N$2-1996),FALSE)</f>
        <v>98</v>
      </c>
      <c r="O7" s="3">
        <f>VLOOKUP($A7,'2017'!$3:$35,(O$2-1996),FALSE)</f>
        <v>99</v>
      </c>
      <c r="P7" s="3">
        <f>VLOOKUP($A7,'2017'!$3:$35,(P$2-1996),FALSE)</f>
        <v>122</v>
      </c>
      <c r="Q7" s="2" t="s">
        <v>40</v>
      </c>
      <c r="R7" s="6"/>
    </row>
    <row r="8" spans="1:18" ht="11.25">
      <c r="A8" s="1" t="s">
        <v>15</v>
      </c>
      <c r="B8" s="7">
        <v>185.6</v>
      </c>
      <c r="C8" s="3">
        <v>152</v>
      </c>
      <c r="D8" s="3">
        <v>101</v>
      </c>
      <c r="E8" s="3">
        <v>90</v>
      </c>
      <c r="F8" s="3">
        <v>81</v>
      </c>
      <c r="G8" s="3">
        <v>112</v>
      </c>
      <c r="H8" s="3">
        <v>75</v>
      </c>
      <c r="I8" s="3">
        <v>77</v>
      </c>
      <c r="J8" s="3">
        <v>81</v>
      </c>
      <c r="K8" s="3">
        <v>100</v>
      </c>
      <c r="L8" s="3">
        <v>122</v>
      </c>
      <c r="M8" s="3">
        <v>71</v>
      </c>
      <c r="N8" s="3">
        <f>VLOOKUP($A8,'2017'!$3:$35,(N$2-1996),FALSE)</f>
        <v>93</v>
      </c>
      <c r="O8" s="3">
        <f>VLOOKUP($A8,'2017'!$3:$35,(O$2-1996),FALSE)</f>
        <v>89</v>
      </c>
      <c r="P8" s="3">
        <f>VLOOKUP($A8,'2017'!$3:$35,(P$2-1996),FALSE)</f>
        <v>81</v>
      </c>
      <c r="Q8" s="2" t="s">
        <v>42</v>
      </c>
      <c r="R8" s="6"/>
    </row>
    <row r="9" spans="1:18" ht="11.25">
      <c r="A9" s="1" t="s">
        <v>28</v>
      </c>
      <c r="B9" s="7">
        <v>170.8</v>
      </c>
      <c r="C9" s="3">
        <v>116</v>
      </c>
      <c r="D9" s="3">
        <v>105</v>
      </c>
      <c r="E9" s="3">
        <v>113</v>
      </c>
      <c r="F9" s="3">
        <v>114</v>
      </c>
      <c r="G9" s="3">
        <v>120</v>
      </c>
      <c r="H9" s="3">
        <v>113</v>
      </c>
      <c r="I9" s="3">
        <v>94</v>
      </c>
      <c r="J9" s="3">
        <v>80</v>
      </c>
      <c r="K9" s="3">
        <v>82</v>
      </c>
      <c r="L9" s="3">
        <v>94</v>
      </c>
      <c r="M9" s="3">
        <v>64</v>
      </c>
      <c r="N9" s="3">
        <f>VLOOKUP($A9,'2017'!$3:$35,(N$2-1996),FALSE)</f>
        <v>69</v>
      </c>
      <c r="O9" s="3">
        <f>VLOOKUP($A9,'2017'!$3:$35,(O$2-1996),FALSE)</f>
        <v>52</v>
      </c>
      <c r="P9" s="3">
        <f>VLOOKUP($A9,'2017'!$3:$35,(P$2-1996),FALSE)</f>
        <v>69</v>
      </c>
      <c r="Q9" s="2" t="s">
        <v>41</v>
      </c>
      <c r="R9" s="6"/>
    </row>
    <row r="10" spans="1:18" ht="11.25">
      <c r="A10" s="1" t="s">
        <v>71</v>
      </c>
      <c r="B10" s="7">
        <v>408.6</v>
      </c>
      <c r="C10" s="3">
        <v>330</v>
      </c>
      <c r="D10" s="3">
        <v>281</v>
      </c>
      <c r="E10" s="3">
        <v>263</v>
      </c>
      <c r="F10" s="3">
        <v>293</v>
      </c>
      <c r="G10" s="3">
        <v>286</v>
      </c>
      <c r="H10" s="3">
        <v>272</v>
      </c>
      <c r="I10" s="3">
        <v>261</v>
      </c>
      <c r="J10" s="3">
        <v>186</v>
      </c>
      <c r="K10" s="3">
        <v>160</v>
      </c>
      <c r="L10" s="3">
        <v>193</v>
      </c>
      <c r="M10" s="3">
        <v>177</v>
      </c>
      <c r="N10" s="3">
        <f>VLOOKUP($A10,'2017'!$3:$35,(N$2-1996),FALSE)</f>
        <v>138</v>
      </c>
      <c r="O10" s="3">
        <f>VLOOKUP($A10,'2017'!$3:$35,(O$2-1996),FALSE)</f>
        <v>135</v>
      </c>
      <c r="P10" s="3">
        <f>VLOOKUP($A10,'2017'!$3:$35,(P$2-1996),FALSE)</f>
        <v>172</v>
      </c>
      <c r="Q10" s="2" t="s">
        <v>41</v>
      </c>
      <c r="R10" s="6"/>
    </row>
    <row r="11" spans="1:18" ht="11.25">
      <c r="A11" s="1" t="s">
        <v>4</v>
      </c>
      <c r="B11" s="7">
        <v>249.6</v>
      </c>
      <c r="C11" s="3">
        <v>187</v>
      </c>
      <c r="D11" s="3">
        <v>148</v>
      </c>
      <c r="E11" s="3">
        <v>131</v>
      </c>
      <c r="F11" s="3">
        <v>123</v>
      </c>
      <c r="G11" s="3">
        <v>105</v>
      </c>
      <c r="H11" s="3">
        <v>123</v>
      </c>
      <c r="I11" s="3">
        <v>141</v>
      </c>
      <c r="J11" s="3">
        <v>112</v>
      </c>
      <c r="K11" s="3">
        <v>100</v>
      </c>
      <c r="L11" s="3">
        <v>114</v>
      </c>
      <c r="M11" s="3">
        <v>105</v>
      </c>
      <c r="N11" s="3">
        <f>VLOOKUP($A11,'2017'!$3:$35,(N$2-1996),FALSE)</f>
        <v>70</v>
      </c>
      <c r="O11" s="3">
        <f>VLOOKUP($A11,'2017'!$3:$35,(O$2-1996),FALSE)</f>
        <v>76</v>
      </c>
      <c r="P11" s="3">
        <f>VLOOKUP($A11,'2017'!$3:$35,(P$2-1996),FALSE)</f>
        <v>91</v>
      </c>
      <c r="Q11" s="2" t="s">
        <v>42</v>
      </c>
      <c r="R11" s="6"/>
    </row>
    <row r="12" spans="1:18" ht="11.25">
      <c r="A12" s="1" t="s">
        <v>56</v>
      </c>
      <c r="B12" s="7">
        <v>2026.2</v>
      </c>
      <c r="C12" s="3">
        <f aca="true" t="shared" si="0" ref="C12:L12">SUM(C3:C11)</f>
        <v>1506</v>
      </c>
      <c r="D12" s="3">
        <f t="shared" si="0"/>
        <v>1254</v>
      </c>
      <c r="E12" s="3">
        <f t="shared" si="0"/>
        <v>1169</v>
      </c>
      <c r="F12" s="3">
        <f t="shared" si="0"/>
        <v>1246</v>
      </c>
      <c r="G12" s="3">
        <f t="shared" si="0"/>
        <v>1273</v>
      </c>
      <c r="H12" s="3">
        <f t="shared" si="0"/>
        <v>1271</v>
      </c>
      <c r="I12" s="3">
        <f t="shared" si="0"/>
        <v>1127</v>
      </c>
      <c r="J12" s="3">
        <f t="shared" si="0"/>
        <v>1015</v>
      </c>
      <c r="K12" s="3">
        <f t="shared" si="0"/>
        <v>997</v>
      </c>
      <c r="L12" s="3">
        <f t="shared" si="0"/>
        <v>1164</v>
      </c>
      <c r="M12" s="3">
        <f>SUM(M3:M11)</f>
        <v>867</v>
      </c>
      <c r="N12" s="3">
        <f>SUM(N3:N11)</f>
        <v>740</v>
      </c>
      <c r="O12" s="3">
        <f>SUM(O3:O11)</f>
        <v>733</v>
      </c>
      <c r="P12" s="3">
        <f>SUM(P3:P11)</f>
        <v>886</v>
      </c>
      <c r="R12" s="6"/>
    </row>
    <row r="13" spans="1:16" ht="11.25">
      <c r="A13" s="1" t="s">
        <v>37</v>
      </c>
      <c r="C13" s="4"/>
      <c r="D13" s="4">
        <f aca="true" t="shared" si="1" ref="D13:L13">(C12-D12)/C12</f>
        <v>0.16733067729083664</v>
      </c>
      <c r="E13" s="4">
        <f t="shared" si="1"/>
        <v>0.06778309409888357</v>
      </c>
      <c r="F13" s="4">
        <f t="shared" si="1"/>
        <v>-0.0658682634730539</v>
      </c>
      <c r="G13" s="4">
        <f t="shared" si="1"/>
        <v>-0.021669341894060994</v>
      </c>
      <c r="H13" s="4">
        <f t="shared" si="1"/>
        <v>0.0015710919088766694</v>
      </c>
      <c r="I13" s="4">
        <f t="shared" si="1"/>
        <v>0.11329661683713611</v>
      </c>
      <c r="J13" s="4">
        <f t="shared" si="1"/>
        <v>0.09937888198757763</v>
      </c>
      <c r="K13" s="4">
        <f t="shared" si="1"/>
        <v>0.017733990147783252</v>
      </c>
      <c r="L13" s="4">
        <f t="shared" si="1"/>
        <v>-0.1675025075225677</v>
      </c>
      <c r="M13" s="4">
        <f>(I12-M12)/I12</f>
        <v>0.23070097604259096</v>
      </c>
      <c r="N13" s="4">
        <f>(M12-N12)/M12</f>
        <v>0.14648212226066898</v>
      </c>
      <c r="O13" s="4">
        <f>(N12-O12)/N12</f>
        <v>0.00945945945945946</v>
      </c>
      <c r="P13" s="4">
        <f>(O12-P12)/O12</f>
        <v>-0.208731241473397</v>
      </c>
    </row>
    <row r="14" spans="1:18" ht="11.25">
      <c r="A14" s="1" t="s">
        <v>41</v>
      </c>
      <c r="B14" s="2">
        <f aca="true" t="shared" si="2" ref="B14:P16">SUMIF($Q$3:$Q$11,$A14,B$3:B$11)</f>
        <v>644</v>
      </c>
      <c r="C14" s="2">
        <f t="shared" si="2"/>
        <v>482</v>
      </c>
      <c r="D14" s="2">
        <f t="shared" si="2"/>
        <v>430</v>
      </c>
      <c r="E14" s="2">
        <f t="shared" si="2"/>
        <v>419</v>
      </c>
      <c r="F14" s="2">
        <f t="shared" si="2"/>
        <v>468</v>
      </c>
      <c r="G14" s="2">
        <f t="shared" si="2"/>
        <v>454</v>
      </c>
      <c r="H14" s="2">
        <f t="shared" si="2"/>
        <v>436</v>
      </c>
      <c r="I14" s="2">
        <f t="shared" si="2"/>
        <v>401</v>
      </c>
      <c r="J14" s="2">
        <f t="shared" si="2"/>
        <v>307</v>
      </c>
      <c r="K14" s="2">
        <f t="shared" si="2"/>
        <v>291</v>
      </c>
      <c r="L14" s="2">
        <f t="shared" si="2"/>
        <v>345</v>
      </c>
      <c r="M14" s="2">
        <f t="shared" si="2"/>
        <v>301</v>
      </c>
      <c r="N14" s="2">
        <f t="shared" si="2"/>
        <v>262</v>
      </c>
      <c r="O14" s="2">
        <f t="shared" si="2"/>
        <v>230</v>
      </c>
      <c r="P14" s="2">
        <f t="shared" si="2"/>
        <v>292</v>
      </c>
      <c r="Q14" s="2" t="s">
        <v>41</v>
      </c>
      <c r="R14" s="6"/>
    </row>
    <row r="15" spans="1:18" ht="11.25">
      <c r="A15" s="1" t="s">
        <v>40</v>
      </c>
      <c r="B15" s="2">
        <f t="shared" si="2"/>
        <v>312.6</v>
      </c>
      <c r="C15" s="2">
        <f t="shared" si="2"/>
        <v>209</v>
      </c>
      <c r="D15" s="2">
        <f t="shared" si="2"/>
        <v>167</v>
      </c>
      <c r="E15" s="2">
        <f t="shared" si="2"/>
        <v>162</v>
      </c>
      <c r="F15" s="2">
        <f t="shared" si="2"/>
        <v>195</v>
      </c>
      <c r="G15" s="2">
        <f t="shared" si="2"/>
        <v>185</v>
      </c>
      <c r="H15" s="2">
        <f t="shared" si="2"/>
        <v>164</v>
      </c>
      <c r="I15" s="2">
        <f t="shared" si="2"/>
        <v>173</v>
      </c>
      <c r="J15" s="2">
        <f t="shared" si="2"/>
        <v>156</v>
      </c>
      <c r="K15" s="2">
        <f t="shared" si="2"/>
        <v>169</v>
      </c>
      <c r="L15" s="2">
        <f t="shared" si="2"/>
        <v>151</v>
      </c>
      <c r="M15" s="2">
        <f t="shared" si="2"/>
        <v>133</v>
      </c>
      <c r="N15" s="2">
        <f t="shared" si="2"/>
        <v>98</v>
      </c>
      <c r="O15" s="2">
        <f t="shared" si="2"/>
        <v>99</v>
      </c>
      <c r="P15" s="2">
        <f t="shared" si="2"/>
        <v>122</v>
      </c>
      <c r="Q15" s="2" t="s">
        <v>40</v>
      </c>
      <c r="R15" s="6"/>
    </row>
    <row r="16" spans="1:18" ht="11.25">
      <c r="A16" s="1" t="s">
        <v>42</v>
      </c>
      <c r="B16" s="2">
        <f t="shared" si="2"/>
        <v>1069.6</v>
      </c>
      <c r="C16" s="2">
        <f t="shared" si="2"/>
        <v>815</v>
      </c>
      <c r="D16" s="2">
        <f t="shared" si="2"/>
        <v>657</v>
      </c>
      <c r="E16" s="2">
        <f t="shared" si="2"/>
        <v>588</v>
      </c>
      <c r="F16" s="2">
        <f t="shared" si="2"/>
        <v>583</v>
      </c>
      <c r="G16" s="2">
        <f t="shared" si="2"/>
        <v>634</v>
      </c>
      <c r="H16" s="2">
        <f t="shared" si="2"/>
        <v>671</v>
      </c>
      <c r="I16" s="2">
        <f t="shared" si="2"/>
        <v>553</v>
      </c>
      <c r="J16" s="2">
        <f t="shared" si="2"/>
        <v>552</v>
      </c>
      <c r="K16" s="2">
        <f t="shared" si="2"/>
        <v>537</v>
      </c>
      <c r="L16" s="2">
        <f t="shared" si="2"/>
        <v>668</v>
      </c>
      <c r="M16" s="2">
        <f t="shared" si="2"/>
        <v>433</v>
      </c>
      <c r="N16" s="2">
        <f t="shared" si="2"/>
        <v>380</v>
      </c>
      <c r="O16" s="2">
        <f t="shared" si="2"/>
        <v>404</v>
      </c>
      <c r="P16" s="2">
        <f t="shared" si="2"/>
        <v>472</v>
      </c>
      <c r="Q16" s="2" t="s">
        <v>42</v>
      </c>
      <c r="R16" s="6"/>
    </row>
    <row r="18" s="1" customFormat="1" ht="11.25">
      <c r="A18" s="1" t="s">
        <v>55</v>
      </c>
    </row>
    <row r="19" spans="1:17" ht="11.25">
      <c r="A19" s="1" t="s">
        <v>34</v>
      </c>
      <c r="B19" s="2" t="s">
        <v>36</v>
      </c>
      <c r="C19" s="2">
        <v>2003</v>
      </c>
      <c r="D19" s="2">
        <v>2004</v>
      </c>
      <c r="E19" s="2">
        <v>2005</v>
      </c>
      <c r="F19" s="2">
        <v>2006</v>
      </c>
      <c r="G19" s="2">
        <v>2007</v>
      </c>
      <c r="H19" s="2">
        <v>2008</v>
      </c>
      <c r="I19" s="2">
        <v>2009</v>
      </c>
      <c r="J19" s="2">
        <v>2010</v>
      </c>
      <c r="K19" s="2">
        <v>2011</v>
      </c>
      <c r="L19" s="2">
        <v>2012</v>
      </c>
      <c r="M19" s="2">
        <v>2013</v>
      </c>
      <c r="N19" s="2">
        <v>2014</v>
      </c>
      <c r="O19" s="2">
        <v>2015</v>
      </c>
      <c r="P19" s="2">
        <v>2016</v>
      </c>
      <c r="Q19" s="2" t="s">
        <v>43</v>
      </c>
    </row>
    <row r="20" spans="1:18" ht="11.25">
      <c r="A20" s="1" t="s">
        <v>10</v>
      </c>
      <c r="B20" s="7">
        <v>160.6</v>
      </c>
      <c r="C20" s="3">
        <v>175</v>
      </c>
      <c r="D20" s="3">
        <v>131</v>
      </c>
      <c r="E20" s="3">
        <v>94</v>
      </c>
      <c r="F20" s="3">
        <v>117</v>
      </c>
      <c r="G20" s="3">
        <v>78</v>
      </c>
      <c r="H20" s="3">
        <v>80</v>
      </c>
      <c r="I20" s="3">
        <v>98</v>
      </c>
      <c r="J20" s="3">
        <v>79</v>
      </c>
      <c r="K20" s="3">
        <v>78</v>
      </c>
      <c r="L20" s="3">
        <v>107</v>
      </c>
      <c r="M20" s="3">
        <v>106</v>
      </c>
      <c r="N20" s="3">
        <f>VLOOKUP($A20,'2017'!$3:$35,(N$2-1996),FALSE)</f>
        <v>85</v>
      </c>
      <c r="O20" s="3">
        <f>VLOOKUP($A20,'2017'!$3:$35,(O$2-1996),FALSE)</f>
        <v>62</v>
      </c>
      <c r="P20" s="3">
        <f>VLOOKUP($A20,'2017'!$3:$35,(P$2-1996),FALSE)</f>
        <v>76</v>
      </c>
      <c r="Q20" s="2" t="s">
        <v>42</v>
      </c>
      <c r="R20" s="6"/>
    </row>
    <row r="21" spans="1:18" ht="11.25">
      <c r="A21" s="1" t="s">
        <v>27</v>
      </c>
      <c r="B21" s="7">
        <v>149</v>
      </c>
      <c r="C21" s="3">
        <v>106</v>
      </c>
      <c r="D21" s="3">
        <v>113</v>
      </c>
      <c r="E21" s="3">
        <v>122</v>
      </c>
      <c r="F21" s="3">
        <v>133</v>
      </c>
      <c r="G21" s="3">
        <v>103</v>
      </c>
      <c r="H21" s="3">
        <v>94</v>
      </c>
      <c r="I21" s="3">
        <v>93</v>
      </c>
      <c r="J21" s="3">
        <v>74</v>
      </c>
      <c r="K21" s="3">
        <v>77</v>
      </c>
      <c r="L21" s="3">
        <v>80</v>
      </c>
      <c r="M21" s="3">
        <v>53</v>
      </c>
      <c r="N21" s="3">
        <f>VLOOKUP($A21,'2017'!$3:$35,(N$2-1996),FALSE)</f>
        <v>69</v>
      </c>
      <c r="O21" s="3">
        <f>VLOOKUP($A21,'2017'!$3:$35,(O$2-1996),FALSE)</f>
        <v>62</v>
      </c>
      <c r="P21" s="3">
        <f>VLOOKUP($A21,'2017'!$3:$35,(P$2-1996),FALSE)</f>
        <v>79</v>
      </c>
      <c r="Q21" s="2" t="s">
        <v>40</v>
      </c>
      <c r="R21" s="6"/>
    </row>
    <row r="22" spans="1:18" ht="11.25">
      <c r="A22" s="1" t="s">
        <v>0</v>
      </c>
      <c r="B22" s="7">
        <v>268.8</v>
      </c>
      <c r="C22" s="3">
        <v>197</v>
      </c>
      <c r="D22" s="3">
        <v>172</v>
      </c>
      <c r="E22" s="3">
        <v>146</v>
      </c>
      <c r="F22" s="3">
        <v>147</v>
      </c>
      <c r="G22" s="3">
        <v>158</v>
      </c>
      <c r="H22" s="3">
        <v>136</v>
      </c>
      <c r="I22" s="3">
        <v>137</v>
      </c>
      <c r="J22" s="3">
        <v>132</v>
      </c>
      <c r="K22" s="3">
        <v>141</v>
      </c>
      <c r="L22" s="3">
        <v>112</v>
      </c>
      <c r="M22" s="3">
        <v>131</v>
      </c>
      <c r="N22" s="3">
        <f>VLOOKUP($A22,'2017'!$3:$35,(N$2-1996),FALSE)</f>
        <v>98</v>
      </c>
      <c r="O22" s="3">
        <f>VLOOKUP($A22,'2017'!$3:$35,(O$2-1996),FALSE)</f>
        <v>92</v>
      </c>
      <c r="P22" s="3">
        <f>VLOOKUP($A22,'2017'!$3:$35,(P$2-1996),FALSE)</f>
        <v>74</v>
      </c>
      <c r="Q22" s="2" t="s">
        <v>41</v>
      </c>
      <c r="R22" s="6"/>
    </row>
    <row r="23" spans="1:18" ht="11.25">
      <c r="A23" s="1" t="s">
        <v>17</v>
      </c>
      <c r="B23" s="7">
        <v>206.4</v>
      </c>
      <c r="C23" s="3">
        <v>176</v>
      </c>
      <c r="D23" s="3">
        <v>147</v>
      </c>
      <c r="E23" s="3">
        <v>145</v>
      </c>
      <c r="F23" s="3">
        <v>132</v>
      </c>
      <c r="G23" s="3">
        <v>124</v>
      </c>
      <c r="H23" s="3">
        <v>113</v>
      </c>
      <c r="I23" s="3">
        <v>112</v>
      </c>
      <c r="J23" s="3">
        <v>108</v>
      </c>
      <c r="K23" s="3">
        <v>102</v>
      </c>
      <c r="L23" s="3">
        <v>102</v>
      </c>
      <c r="M23" s="3">
        <v>64</v>
      </c>
      <c r="N23" s="3">
        <f>VLOOKUP($A23,'2017'!$3:$35,(N$2-1996),FALSE)</f>
        <v>63</v>
      </c>
      <c r="O23" s="3">
        <f>VLOOKUP($A23,'2017'!$3:$35,(O$2-1996),FALSE)</f>
        <v>53</v>
      </c>
      <c r="P23" s="3">
        <f>VLOOKUP($A23,'2017'!$3:$35,(P$2-1996),FALSE)</f>
        <v>67</v>
      </c>
      <c r="Q23" s="2" t="s">
        <v>42</v>
      </c>
      <c r="R23" s="6"/>
    </row>
    <row r="24" spans="1:18" ht="11.25">
      <c r="A24" s="1" t="s">
        <v>30</v>
      </c>
      <c r="B24" s="7">
        <v>135.4</v>
      </c>
      <c r="C24" s="3">
        <v>122</v>
      </c>
      <c r="D24" s="3">
        <v>80</v>
      </c>
      <c r="E24" s="3">
        <v>72</v>
      </c>
      <c r="F24" s="3">
        <v>103</v>
      </c>
      <c r="G24" s="3">
        <v>76</v>
      </c>
      <c r="H24" s="3">
        <v>64</v>
      </c>
      <c r="I24" s="3">
        <v>56</v>
      </c>
      <c r="J24" s="3">
        <v>72</v>
      </c>
      <c r="K24" s="3">
        <v>69</v>
      </c>
      <c r="L24" s="3">
        <v>52</v>
      </c>
      <c r="M24" s="3">
        <v>48</v>
      </c>
      <c r="N24" s="3">
        <f>VLOOKUP($A24,'2017'!$3:$35,(N$2-1996),FALSE)</f>
        <v>54</v>
      </c>
      <c r="O24" s="3">
        <f>VLOOKUP($A24,'2017'!$3:$35,(O$2-1996),FALSE)</f>
        <v>38</v>
      </c>
      <c r="P24" s="3">
        <f>VLOOKUP($A24,'2017'!$3:$35,(P$2-1996),FALSE)</f>
        <v>48</v>
      </c>
      <c r="Q24" s="2" t="s">
        <v>41</v>
      </c>
      <c r="R24" s="6"/>
    </row>
    <row r="25" spans="1:18" ht="11.25">
      <c r="A25" s="1" t="s">
        <v>23</v>
      </c>
      <c r="B25" s="7">
        <v>254.8</v>
      </c>
      <c r="C25" s="3">
        <v>138</v>
      </c>
      <c r="D25" s="3">
        <v>150</v>
      </c>
      <c r="E25" s="3">
        <v>121</v>
      </c>
      <c r="F25" s="3">
        <v>134</v>
      </c>
      <c r="G25" s="3">
        <v>166</v>
      </c>
      <c r="H25" s="3">
        <v>116</v>
      </c>
      <c r="I25" s="3">
        <v>120</v>
      </c>
      <c r="J25" s="3">
        <v>102</v>
      </c>
      <c r="K25" s="3">
        <v>112</v>
      </c>
      <c r="L25" s="3">
        <v>109</v>
      </c>
      <c r="M25" s="3">
        <v>99</v>
      </c>
      <c r="N25" s="3">
        <f>VLOOKUP($A25,'2017'!$3:$35,(N$2-1996),FALSE)</f>
        <v>81</v>
      </c>
      <c r="O25" s="3">
        <f>VLOOKUP($A25,'2017'!$3:$35,(O$2-1996),FALSE)</f>
        <v>74</v>
      </c>
      <c r="P25" s="3">
        <f>VLOOKUP($A25,'2017'!$3:$35,(P$2-1996),FALSE)</f>
        <v>98</v>
      </c>
      <c r="Q25" s="2" t="s">
        <v>40</v>
      </c>
      <c r="R25" s="6"/>
    </row>
    <row r="26" spans="1:18" ht="11.25">
      <c r="A26" s="1" t="s">
        <v>19</v>
      </c>
      <c r="B26" s="7">
        <v>189.6</v>
      </c>
      <c r="C26" s="3">
        <v>122</v>
      </c>
      <c r="D26" s="3">
        <v>114</v>
      </c>
      <c r="E26" s="3">
        <v>80</v>
      </c>
      <c r="F26" s="3">
        <v>75</v>
      </c>
      <c r="G26" s="3">
        <v>105</v>
      </c>
      <c r="H26" s="3">
        <v>88</v>
      </c>
      <c r="I26" s="3">
        <v>93</v>
      </c>
      <c r="J26" s="3">
        <v>81</v>
      </c>
      <c r="K26" s="3">
        <v>74</v>
      </c>
      <c r="L26" s="3">
        <v>77</v>
      </c>
      <c r="M26" s="3">
        <v>57</v>
      </c>
      <c r="N26" s="3">
        <f>VLOOKUP($A26,'2017'!$3:$35,(N$2-1996),FALSE)</f>
        <v>64</v>
      </c>
      <c r="O26" s="3">
        <f>VLOOKUP($A26,'2017'!$3:$35,(O$2-1996),FALSE)</f>
        <v>72</v>
      </c>
      <c r="P26" s="3">
        <f>VLOOKUP($A26,'2017'!$3:$35,(P$2-1996),FALSE)</f>
        <v>84</v>
      </c>
      <c r="Q26" s="2" t="s">
        <v>42</v>
      </c>
      <c r="R26" s="6"/>
    </row>
    <row r="27" spans="1:18" ht="11.25">
      <c r="A27" s="1" t="s">
        <v>8</v>
      </c>
      <c r="B27" s="7">
        <v>200.2</v>
      </c>
      <c r="C27" s="3">
        <v>135</v>
      </c>
      <c r="D27" s="3">
        <v>113</v>
      </c>
      <c r="E27" s="3">
        <v>108</v>
      </c>
      <c r="F27" s="3">
        <v>122</v>
      </c>
      <c r="G27" s="3">
        <v>130</v>
      </c>
      <c r="H27" s="3">
        <v>126</v>
      </c>
      <c r="I27" s="3">
        <v>99</v>
      </c>
      <c r="J27" s="3">
        <v>104</v>
      </c>
      <c r="K27" s="3">
        <v>94</v>
      </c>
      <c r="L27" s="3">
        <v>73</v>
      </c>
      <c r="M27" s="3">
        <v>28</v>
      </c>
      <c r="N27" s="3">
        <f>VLOOKUP($A27,'2017'!$3:$35,(N$2-1996),FALSE)</f>
        <v>40</v>
      </c>
      <c r="O27" s="3">
        <f>VLOOKUP($A27,'2017'!$3:$35,(O$2-1996),FALSE)</f>
        <v>54</v>
      </c>
      <c r="P27" s="3">
        <f>VLOOKUP($A27,'2017'!$3:$35,(P$2-1996),FALSE)</f>
        <v>48</v>
      </c>
      <c r="Q27" s="2" t="s">
        <v>40</v>
      </c>
      <c r="R27" s="6"/>
    </row>
    <row r="28" spans="1:18" ht="11.25">
      <c r="A28" s="1" t="s">
        <v>1</v>
      </c>
      <c r="B28" s="7">
        <v>146.2</v>
      </c>
      <c r="C28" s="3">
        <v>115</v>
      </c>
      <c r="D28" s="3">
        <v>82</v>
      </c>
      <c r="E28" s="3">
        <v>87</v>
      </c>
      <c r="F28" s="3">
        <v>103</v>
      </c>
      <c r="G28" s="3">
        <v>105</v>
      </c>
      <c r="H28" s="3">
        <v>73</v>
      </c>
      <c r="I28" s="3">
        <v>82</v>
      </c>
      <c r="J28" s="3">
        <v>68</v>
      </c>
      <c r="K28" s="3">
        <v>49</v>
      </c>
      <c r="L28" s="3">
        <v>55</v>
      </c>
      <c r="M28" s="3">
        <v>31</v>
      </c>
      <c r="N28" s="3">
        <f>VLOOKUP($A28,'2017'!$3:$35,(N$2-1996),FALSE)</f>
        <v>24</v>
      </c>
      <c r="O28" s="3">
        <f>VLOOKUP($A28,'2017'!$3:$35,(O$2-1996),FALSE)</f>
        <v>30</v>
      </c>
      <c r="P28" s="3">
        <f>VLOOKUP($A28,'2017'!$3:$35,(P$2-1996),FALSE)</f>
        <v>51</v>
      </c>
      <c r="Q28" s="2" t="s">
        <v>41</v>
      </c>
      <c r="R28" s="6"/>
    </row>
    <row r="29" spans="1:18" ht="11.25">
      <c r="A29" s="1" t="s">
        <v>5</v>
      </c>
      <c r="B29" s="7">
        <v>246.8</v>
      </c>
      <c r="C29" s="3">
        <v>214</v>
      </c>
      <c r="D29" s="3">
        <v>156</v>
      </c>
      <c r="E29" s="3">
        <v>158</v>
      </c>
      <c r="F29" s="3">
        <v>149</v>
      </c>
      <c r="G29" s="3">
        <v>158</v>
      </c>
      <c r="H29" s="3">
        <v>132</v>
      </c>
      <c r="I29" s="3">
        <v>107</v>
      </c>
      <c r="J29" s="3">
        <v>87</v>
      </c>
      <c r="K29" s="3">
        <v>109</v>
      </c>
      <c r="L29" s="3">
        <v>107</v>
      </c>
      <c r="M29" s="3">
        <v>71</v>
      </c>
      <c r="N29" s="3">
        <f>VLOOKUP($A29,'2017'!$3:$35,(N$2-1996),FALSE)</f>
        <v>71</v>
      </c>
      <c r="O29" s="3">
        <f>VLOOKUP($A29,'2017'!$3:$35,(O$2-1996),FALSE)</f>
        <v>65</v>
      </c>
      <c r="P29" s="3">
        <f>VLOOKUP($A29,'2017'!$3:$35,(P$2-1996),FALSE)</f>
        <v>76</v>
      </c>
      <c r="Q29" s="2" t="s">
        <v>41</v>
      </c>
      <c r="R29" s="6"/>
    </row>
    <row r="30" spans="1:18" ht="11.25">
      <c r="A30" s="1" t="s">
        <v>20</v>
      </c>
      <c r="B30" s="7">
        <v>187.4</v>
      </c>
      <c r="C30" s="3">
        <v>157</v>
      </c>
      <c r="D30" s="3">
        <v>118</v>
      </c>
      <c r="E30" s="3">
        <v>94</v>
      </c>
      <c r="F30" s="3">
        <v>98</v>
      </c>
      <c r="G30" s="3">
        <v>96</v>
      </c>
      <c r="H30" s="3">
        <v>83</v>
      </c>
      <c r="I30" s="3">
        <v>69</v>
      </c>
      <c r="J30" s="3">
        <v>76</v>
      </c>
      <c r="K30" s="3">
        <v>76</v>
      </c>
      <c r="L30" s="3">
        <v>93</v>
      </c>
      <c r="M30" s="3">
        <v>51</v>
      </c>
      <c r="N30" s="3">
        <f>VLOOKUP($A30,'2017'!$3:$35,(N$2-1996),FALSE)</f>
        <v>48</v>
      </c>
      <c r="O30" s="3">
        <f>VLOOKUP($A30,'2017'!$3:$35,(O$2-1996),FALSE)</f>
        <v>55</v>
      </c>
      <c r="P30" s="3">
        <f>VLOOKUP($A30,'2017'!$3:$35,(P$2-1996),FALSE)</f>
        <v>71</v>
      </c>
      <c r="Q30" s="2" t="s">
        <v>40</v>
      </c>
      <c r="R30" s="6"/>
    </row>
    <row r="31" spans="1:18" ht="11.25">
      <c r="A31" s="1" t="s">
        <v>22</v>
      </c>
      <c r="B31" s="7">
        <v>116</v>
      </c>
      <c r="C31" s="3">
        <v>114</v>
      </c>
      <c r="D31" s="3">
        <v>64</v>
      </c>
      <c r="E31" s="3">
        <v>66</v>
      </c>
      <c r="F31" s="3">
        <v>83</v>
      </c>
      <c r="G31" s="3">
        <v>70</v>
      </c>
      <c r="H31" s="3">
        <v>74</v>
      </c>
      <c r="I31" s="3">
        <v>57</v>
      </c>
      <c r="J31" s="3">
        <v>49</v>
      </c>
      <c r="K31" s="3">
        <v>45</v>
      </c>
      <c r="L31" s="3">
        <v>42</v>
      </c>
      <c r="M31" s="3">
        <v>31</v>
      </c>
      <c r="N31" s="3">
        <f>VLOOKUP($A31,'2017'!$3:$35,(N$2-1996),FALSE)</f>
        <v>29</v>
      </c>
      <c r="O31" s="3">
        <f>VLOOKUP($A31,'2017'!$3:$35,(O$2-1996),FALSE)</f>
        <v>22</v>
      </c>
      <c r="P31" s="3">
        <f>VLOOKUP($A31,'2017'!$3:$35,(P$2-1996),FALSE)</f>
        <v>30</v>
      </c>
      <c r="Q31" s="2" t="s">
        <v>40</v>
      </c>
      <c r="R31" s="6"/>
    </row>
    <row r="32" spans="1:18" ht="11.25">
      <c r="A32" s="1" t="s">
        <v>7</v>
      </c>
      <c r="B32" s="7">
        <v>235.6</v>
      </c>
      <c r="C32" s="3">
        <v>188</v>
      </c>
      <c r="D32" s="3">
        <v>173</v>
      </c>
      <c r="E32" s="3">
        <v>126</v>
      </c>
      <c r="F32" s="3">
        <v>135</v>
      </c>
      <c r="G32" s="3">
        <v>98</v>
      </c>
      <c r="H32" s="3">
        <v>85</v>
      </c>
      <c r="I32" s="3">
        <v>97</v>
      </c>
      <c r="J32" s="3">
        <v>98</v>
      </c>
      <c r="K32" s="3">
        <v>98</v>
      </c>
      <c r="L32" s="3">
        <v>86</v>
      </c>
      <c r="M32" s="3">
        <v>72</v>
      </c>
      <c r="N32" s="3">
        <f>VLOOKUP($A32,'2017'!$3:$35,(N$2-1996),FALSE)</f>
        <v>52</v>
      </c>
      <c r="O32" s="3">
        <f>VLOOKUP($A32,'2017'!$3:$35,(O$2-1996),FALSE)</f>
        <v>70</v>
      </c>
      <c r="P32" s="3">
        <f>VLOOKUP($A32,'2017'!$3:$35,(P$2-1996),FALSE)</f>
        <v>73</v>
      </c>
      <c r="Q32" s="2" t="s">
        <v>41</v>
      </c>
      <c r="R32" s="6"/>
    </row>
    <row r="33" spans="1:18" ht="11.25">
      <c r="A33" s="1" t="s">
        <v>3</v>
      </c>
      <c r="B33" s="7">
        <v>241.2</v>
      </c>
      <c r="C33" s="3">
        <v>160</v>
      </c>
      <c r="D33" s="3">
        <v>158</v>
      </c>
      <c r="E33" s="3">
        <v>134</v>
      </c>
      <c r="F33" s="3">
        <v>163</v>
      </c>
      <c r="G33" s="3">
        <v>143</v>
      </c>
      <c r="H33" s="3">
        <v>140</v>
      </c>
      <c r="I33" s="3">
        <v>127</v>
      </c>
      <c r="J33" s="3">
        <v>90</v>
      </c>
      <c r="K33" s="3">
        <v>81</v>
      </c>
      <c r="L33" s="3">
        <v>90</v>
      </c>
      <c r="M33" s="3">
        <v>70</v>
      </c>
      <c r="N33" s="3">
        <f>VLOOKUP($A33,'2017'!$3:$35,(N$2-1996),FALSE)</f>
        <v>50</v>
      </c>
      <c r="O33" s="3">
        <f>VLOOKUP($A33,'2017'!$3:$35,(O$2-1996),FALSE)</f>
        <v>77</v>
      </c>
      <c r="P33" s="3">
        <f>VLOOKUP($A33,'2017'!$3:$35,(P$2-1996),FALSE)</f>
        <v>92</v>
      </c>
      <c r="Q33" s="2" t="s">
        <v>41</v>
      </c>
      <c r="R33" s="6"/>
    </row>
    <row r="34" spans="1:18" ht="11.25">
      <c r="A34" s="1" t="s">
        <v>32</v>
      </c>
      <c r="B34" s="7">
        <v>169.6</v>
      </c>
      <c r="C34" s="3">
        <v>121</v>
      </c>
      <c r="D34" s="3">
        <v>105</v>
      </c>
      <c r="E34" s="3">
        <v>93</v>
      </c>
      <c r="F34" s="3">
        <v>100</v>
      </c>
      <c r="G34" s="3">
        <v>92</v>
      </c>
      <c r="H34" s="3">
        <v>104</v>
      </c>
      <c r="I34" s="3">
        <v>61</v>
      </c>
      <c r="J34" s="3">
        <v>67</v>
      </c>
      <c r="K34" s="3">
        <v>68</v>
      </c>
      <c r="L34" s="3">
        <v>69</v>
      </c>
      <c r="M34" s="3">
        <v>54</v>
      </c>
      <c r="N34" s="3">
        <f>VLOOKUP($A34,'2017'!$3:$35,(N$2-1996),FALSE)</f>
        <v>61</v>
      </c>
      <c r="O34" s="3">
        <f>VLOOKUP($A34,'2017'!$3:$35,(O$2-1996),FALSE)</f>
        <v>48</v>
      </c>
      <c r="P34" s="3">
        <f>VLOOKUP($A34,'2017'!$3:$35,(P$2-1996),FALSE)</f>
        <v>60</v>
      </c>
      <c r="Q34" s="2" t="s">
        <v>42</v>
      </c>
      <c r="R34" s="6"/>
    </row>
    <row r="35" spans="1:18" ht="11.25">
      <c r="A35" s="1" t="s">
        <v>18</v>
      </c>
      <c r="B35" s="7">
        <v>130.2</v>
      </c>
      <c r="C35" s="3">
        <v>97</v>
      </c>
      <c r="D35" s="3">
        <v>79</v>
      </c>
      <c r="E35" s="3">
        <v>71</v>
      </c>
      <c r="F35" s="3">
        <v>74</v>
      </c>
      <c r="G35" s="3">
        <v>62</v>
      </c>
      <c r="H35" s="3">
        <v>64</v>
      </c>
      <c r="I35" s="3">
        <v>55</v>
      </c>
      <c r="J35" s="3">
        <v>39</v>
      </c>
      <c r="K35" s="3">
        <v>46</v>
      </c>
      <c r="L35" s="3">
        <v>65</v>
      </c>
      <c r="M35" s="3">
        <v>32</v>
      </c>
      <c r="N35" s="3">
        <f>VLOOKUP($A35,'2017'!$3:$35,(N$2-1996),FALSE)</f>
        <v>50</v>
      </c>
      <c r="O35" s="3">
        <f>VLOOKUP($A35,'2017'!$3:$35,(O$2-1996),FALSE)</f>
        <v>36</v>
      </c>
      <c r="P35" s="3">
        <f>VLOOKUP($A35,'2017'!$3:$35,(P$2-1996),FALSE)</f>
        <v>44</v>
      </c>
      <c r="Q35" s="2" t="s">
        <v>40</v>
      </c>
      <c r="R35" s="6"/>
    </row>
    <row r="36" spans="1:18" ht="11.25">
      <c r="A36" s="1" t="s">
        <v>14</v>
      </c>
      <c r="B36" s="7">
        <v>226.4</v>
      </c>
      <c r="C36" s="3">
        <v>122</v>
      </c>
      <c r="D36" s="3">
        <v>134</v>
      </c>
      <c r="E36" s="3">
        <v>120</v>
      </c>
      <c r="F36" s="3">
        <v>146</v>
      </c>
      <c r="G36" s="3">
        <v>103</v>
      </c>
      <c r="H36" s="3">
        <v>102</v>
      </c>
      <c r="I36" s="3">
        <v>101</v>
      </c>
      <c r="J36" s="3">
        <v>97</v>
      </c>
      <c r="K36" s="3">
        <v>73</v>
      </c>
      <c r="L36" s="3">
        <v>73</v>
      </c>
      <c r="M36" s="3">
        <v>64</v>
      </c>
      <c r="N36" s="3">
        <f>VLOOKUP($A36,'2017'!$3:$35,(N$2-1996),FALSE)</f>
        <v>62</v>
      </c>
      <c r="O36" s="3">
        <f>VLOOKUP($A36,'2017'!$3:$35,(O$2-1996),FALSE)</f>
        <v>67</v>
      </c>
      <c r="P36" s="3">
        <f>VLOOKUP($A36,'2017'!$3:$35,(P$2-1996),FALSE)</f>
        <v>78</v>
      </c>
      <c r="Q36" s="2" t="s">
        <v>41</v>
      </c>
      <c r="R36" s="6"/>
    </row>
    <row r="37" spans="1:18" ht="11.25">
      <c r="A37" s="1" t="s">
        <v>2</v>
      </c>
      <c r="B37" s="7">
        <v>244</v>
      </c>
      <c r="C37" s="3">
        <v>189</v>
      </c>
      <c r="D37" s="3">
        <v>155</v>
      </c>
      <c r="E37" s="3">
        <v>124</v>
      </c>
      <c r="F37" s="3">
        <v>107</v>
      </c>
      <c r="G37" s="3">
        <v>98</v>
      </c>
      <c r="H37" s="3">
        <v>97</v>
      </c>
      <c r="I37" s="3">
        <v>101</v>
      </c>
      <c r="J37" s="3">
        <v>84</v>
      </c>
      <c r="K37" s="3">
        <v>72</v>
      </c>
      <c r="L37" s="3">
        <v>86</v>
      </c>
      <c r="M37" s="3">
        <v>84</v>
      </c>
      <c r="N37" s="3">
        <f>VLOOKUP($A37,'2017'!$3:$35,(N$2-1996),FALSE)</f>
        <v>85</v>
      </c>
      <c r="O37" s="3">
        <f>VLOOKUP($A37,'2017'!$3:$35,(O$2-1996),FALSE)</f>
        <v>81</v>
      </c>
      <c r="P37" s="3">
        <f>VLOOKUP($A37,'2017'!$3:$35,(P$2-1996),FALSE)</f>
        <v>98</v>
      </c>
      <c r="Q37" s="2" t="s">
        <v>40</v>
      </c>
      <c r="R37" s="6"/>
    </row>
    <row r="38" spans="1:18" ht="11.25">
      <c r="A38" s="1" t="s">
        <v>29</v>
      </c>
      <c r="B38" s="7">
        <v>124</v>
      </c>
      <c r="C38" s="3">
        <v>82</v>
      </c>
      <c r="D38" s="3">
        <v>64</v>
      </c>
      <c r="E38" s="3">
        <v>63</v>
      </c>
      <c r="F38" s="3">
        <v>77</v>
      </c>
      <c r="G38" s="3">
        <v>49</v>
      </c>
      <c r="H38" s="3">
        <v>65</v>
      </c>
      <c r="I38" s="3">
        <v>52</v>
      </c>
      <c r="J38" s="3">
        <v>46</v>
      </c>
      <c r="K38" s="3">
        <v>44</v>
      </c>
      <c r="L38" s="3">
        <v>34</v>
      </c>
      <c r="M38" s="3">
        <v>37</v>
      </c>
      <c r="N38" s="3">
        <f>VLOOKUP($A38,'2017'!$3:$35,(N$2-1996),FALSE)</f>
        <v>39</v>
      </c>
      <c r="O38" s="3">
        <f>VLOOKUP($A38,'2017'!$3:$35,(O$2-1996),FALSE)</f>
        <v>29</v>
      </c>
      <c r="P38" s="3">
        <f>VLOOKUP($A38,'2017'!$3:$35,(P$2-1996),FALSE)</f>
        <v>38</v>
      </c>
      <c r="Q38" s="2" t="s">
        <v>42</v>
      </c>
      <c r="R38" s="6"/>
    </row>
    <row r="39" spans="1:18" ht="11.25">
      <c r="A39" s="1" t="s">
        <v>11</v>
      </c>
      <c r="B39" s="7">
        <v>121.8</v>
      </c>
      <c r="C39" s="3">
        <v>70</v>
      </c>
      <c r="D39" s="3">
        <v>83</v>
      </c>
      <c r="E39" s="3">
        <v>76</v>
      </c>
      <c r="F39" s="3">
        <v>58</v>
      </c>
      <c r="G39" s="3">
        <v>55</v>
      </c>
      <c r="H39" s="3">
        <v>52</v>
      </c>
      <c r="I39" s="3">
        <v>49</v>
      </c>
      <c r="J39" s="3">
        <v>39</v>
      </c>
      <c r="K39" s="3">
        <v>37</v>
      </c>
      <c r="L39" s="3">
        <v>46</v>
      </c>
      <c r="M39" s="3">
        <v>38</v>
      </c>
      <c r="N39" s="3">
        <f>VLOOKUP($A39,'2017'!$3:$35,(N$2-1996),FALSE)</f>
        <v>51</v>
      </c>
      <c r="O39" s="3">
        <f>VLOOKUP($A39,'2017'!$3:$35,(O$2-1996),FALSE)</f>
        <v>46</v>
      </c>
      <c r="P39" s="3">
        <f>VLOOKUP($A39,'2017'!$3:$35,(P$2-1996),FALSE)</f>
        <v>44</v>
      </c>
      <c r="Q39" s="2" t="s">
        <v>41</v>
      </c>
      <c r="R39" s="6"/>
    </row>
    <row r="40" spans="1:18" ht="11.25">
      <c r="A40" s="1" t="s">
        <v>12</v>
      </c>
      <c r="B40" s="7">
        <v>211.6</v>
      </c>
      <c r="C40" s="3">
        <v>154</v>
      </c>
      <c r="D40" s="3">
        <v>130</v>
      </c>
      <c r="E40" s="3">
        <v>83</v>
      </c>
      <c r="F40" s="3">
        <v>120</v>
      </c>
      <c r="G40" s="3">
        <v>129</v>
      </c>
      <c r="H40" s="3">
        <v>84</v>
      </c>
      <c r="I40" s="3">
        <v>75</v>
      </c>
      <c r="J40" s="3">
        <v>63</v>
      </c>
      <c r="K40" s="3">
        <v>74</v>
      </c>
      <c r="L40" s="3">
        <v>78</v>
      </c>
      <c r="M40" s="3">
        <v>51</v>
      </c>
      <c r="N40" s="3">
        <f>VLOOKUP($A40,'2017'!$3:$35,(N$2-1996),FALSE)</f>
        <v>46</v>
      </c>
      <c r="O40" s="3">
        <f>VLOOKUP($A40,'2017'!$3:$35,(O$2-1996),FALSE)</f>
        <v>67</v>
      </c>
      <c r="P40" s="3">
        <f>VLOOKUP($A40,'2017'!$3:$35,(P$2-1996),FALSE)</f>
        <v>80</v>
      </c>
      <c r="Q40" s="2" t="s">
        <v>41</v>
      </c>
      <c r="R40" s="6"/>
    </row>
    <row r="41" spans="1:18" ht="11.25">
      <c r="A41" s="1" t="s">
        <v>24</v>
      </c>
      <c r="B41" s="7">
        <v>150.4</v>
      </c>
      <c r="C41" s="3">
        <v>99</v>
      </c>
      <c r="D41" s="3">
        <v>90</v>
      </c>
      <c r="E41" s="3">
        <v>52</v>
      </c>
      <c r="F41" s="3">
        <v>67</v>
      </c>
      <c r="G41" s="3">
        <v>60</v>
      </c>
      <c r="H41" s="3">
        <v>63</v>
      </c>
      <c r="I41" s="3">
        <v>45</v>
      </c>
      <c r="J41" s="3">
        <v>48</v>
      </c>
      <c r="K41" s="3">
        <v>49</v>
      </c>
      <c r="L41" s="3">
        <v>47</v>
      </c>
      <c r="M41" s="3">
        <v>45</v>
      </c>
      <c r="N41" s="3">
        <f>VLOOKUP($A41,'2017'!$3:$35,(N$2-1996),FALSE)</f>
        <v>40</v>
      </c>
      <c r="O41" s="3">
        <f>VLOOKUP($A41,'2017'!$3:$35,(O$2-1996),FALSE)</f>
        <v>30</v>
      </c>
      <c r="P41" s="3">
        <f>VLOOKUP($A41,'2017'!$3:$35,(P$2-1996),FALSE)</f>
        <v>43</v>
      </c>
      <c r="Q41" s="2" t="s">
        <v>40</v>
      </c>
      <c r="R41" s="6"/>
    </row>
    <row r="42" spans="1:18" ht="11.25">
      <c r="A42" s="1" t="s">
        <v>6</v>
      </c>
      <c r="B42" s="7">
        <v>287.2</v>
      </c>
      <c r="C42" s="3">
        <v>180</v>
      </c>
      <c r="D42" s="3">
        <v>147</v>
      </c>
      <c r="E42" s="3">
        <v>127</v>
      </c>
      <c r="F42" s="3">
        <v>147</v>
      </c>
      <c r="G42" s="3">
        <v>137</v>
      </c>
      <c r="H42" s="3">
        <v>113</v>
      </c>
      <c r="I42" s="3">
        <v>126</v>
      </c>
      <c r="J42" s="3">
        <v>85</v>
      </c>
      <c r="K42" s="3">
        <v>66</v>
      </c>
      <c r="L42" s="3">
        <v>88</v>
      </c>
      <c r="M42" s="3">
        <v>81</v>
      </c>
      <c r="N42" s="3">
        <f>VLOOKUP($A42,'2017'!$3:$35,(N$2-1996),FALSE)</f>
        <v>81</v>
      </c>
      <c r="O42" s="3">
        <f>VLOOKUP($A42,'2017'!$3:$35,(O$2-1996),FALSE)</f>
        <v>63</v>
      </c>
      <c r="P42" s="3">
        <f>VLOOKUP($A42,'2017'!$3:$35,(P$2-1996),FALSE)</f>
        <v>92</v>
      </c>
      <c r="Q42" s="2" t="s">
        <v>42</v>
      </c>
      <c r="R42" s="6"/>
    </row>
    <row r="43" spans="1:18" ht="11.25">
      <c r="A43" s="1" t="s">
        <v>13</v>
      </c>
      <c r="B43" s="7">
        <v>255</v>
      </c>
      <c r="C43" s="3">
        <v>153</v>
      </c>
      <c r="D43" s="3">
        <v>157</v>
      </c>
      <c r="E43" s="3">
        <v>119</v>
      </c>
      <c r="F43" s="3">
        <v>110</v>
      </c>
      <c r="G43" s="3">
        <v>116</v>
      </c>
      <c r="H43" s="3">
        <v>107</v>
      </c>
      <c r="I43" s="3">
        <v>88</v>
      </c>
      <c r="J43" s="3">
        <v>83</v>
      </c>
      <c r="K43" s="3">
        <v>74</v>
      </c>
      <c r="L43" s="3">
        <v>83</v>
      </c>
      <c r="M43" s="3">
        <v>59</v>
      </c>
      <c r="N43" s="3">
        <f>VLOOKUP($A43,'2017'!$3:$35,(N$2-1996),FALSE)</f>
        <v>84</v>
      </c>
      <c r="O43" s="3">
        <f>VLOOKUP($A43,'2017'!$3:$35,(O$2-1996),FALSE)</f>
        <v>66</v>
      </c>
      <c r="P43" s="3">
        <f>VLOOKUP($A43,'2017'!$3:$35,(P$2-1996),FALSE)</f>
        <v>71</v>
      </c>
      <c r="Q43" s="2" t="s">
        <v>41</v>
      </c>
      <c r="R43" s="6"/>
    </row>
    <row r="44" spans="1:18" ht="11.25">
      <c r="A44" s="1" t="s">
        <v>56</v>
      </c>
      <c r="B44" s="7">
        <v>4658.2</v>
      </c>
      <c r="C44" s="3">
        <f aca="true" t="shared" si="3" ref="C44:L44">SUM(C20:C43)</f>
        <v>3386</v>
      </c>
      <c r="D44" s="3">
        <f t="shared" si="3"/>
        <v>2915</v>
      </c>
      <c r="E44" s="3">
        <f t="shared" si="3"/>
        <v>2481</v>
      </c>
      <c r="F44" s="3">
        <f t="shared" si="3"/>
        <v>2700</v>
      </c>
      <c r="G44" s="3">
        <f t="shared" si="3"/>
        <v>2511</v>
      </c>
      <c r="H44" s="3">
        <f t="shared" si="3"/>
        <v>2255</v>
      </c>
      <c r="I44" s="3">
        <f t="shared" si="3"/>
        <v>2100</v>
      </c>
      <c r="J44" s="3">
        <f t="shared" si="3"/>
        <v>1871</v>
      </c>
      <c r="K44" s="3">
        <f t="shared" si="3"/>
        <v>1808</v>
      </c>
      <c r="L44" s="3">
        <f t="shared" si="3"/>
        <v>1854</v>
      </c>
      <c r="M44" s="3">
        <f>SUM(M20:M43)</f>
        <v>1457</v>
      </c>
      <c r="N44" s="3">
        <f>SUM(N20:N43)</f>
        <v>1427</v>
      </c>
      <c r="O44" s="3">
        <f>SUM(O20:O43)</f>
        <v>1359</v>
      </c>
      <c r="P44" s="3">
        <f>SUM(P20:P43)</f>
        <v>1615</v>
      </c>
      <c r="R44" s="6"/>
    </row>
    <row r="45" spans="1:16" ht="11.25">
      <c r="A45" s="1" t="s">
        <v>37</v>
      </c>
      <c r="C45" s="4"/>
      <c r="D45" s="4">
        <f aca="true" t="shared" si="4" ref="D45:L45">(C44-D44)/C44</f>
        <v>0.1391021854695806</v>
      </c>
      <c r="E45" s="4">
        <f t="shared" si="4"/>
        <v>0.14888507718696398</v>
      </c>
      <c r="F45" s="4">
        <f t="shared" si="4"/>
        <v>-0.08827085852478839</v>
      </c>
      <c r="G45" s="4">
        <f t="shared" si="4"/>
        <v>0.07</v>
      </c>
      <c r="H45" s="4">
        <f t="shared" si="4"/>
        <v>0.10195141377937077</v>
      </c>
      <c r="I45" s="4">
        <f t="shared" si="4"/>
        <v>0.06873614190687362</v>
      </c>
      <c r="J45" s="4">
        <f t="shared" si="4"/>
        <v>0.10904761904761905</v>
      </c>
      <c r="K45" s="4">
        <f t="shared" si="4"/>
        <v>0.03367183324425441</v>
      </c>
      <c r="L45" s="4">
        <f t="shared" si="4"/>
        <v>-0.025442477876106196</v>
      </c>
      <c r="M45" s="4">
        <f>(I44-M44)/I44</f>
        <v>0.3061904761904762</v>
      </c>
      <c r="N45" s="4">
        <f>(M44-N44)/M44</f>
        <v>0.02059025394646534</v>
      </c>
      <c r="O45" s="4">
        <f>(N44-O44)/N44</f>
        <v>0.04765241765942537</v>
      </c>
      <c r="P45" s="4">
        <f>(O44-P44)/O44</f>
        <v>-0.188373804267844</v>
      </c>
    </row>
    <row r="46" spans="1:18" ht="11.25">
      <c r="A46" s="1" t="s">
        <v>41</v>
      </c>
      <c r="B46" s="2">
        <f aca="true" t="shared" si="5" ref="B46:P48">SUMIF($Q$20:$Q$43,$A46,B$20:B$43)</f>
        <v>2088.8</v>
      </c>
      <c r="C46" s="2">
        <f t="shared" si="5"/>
        <v>1495</v>
      </c>
      <c r="D46" s="2">
        <f t="shared" si="5"/>
        <v>1325</v>
      </c>
      <c r="E46" s="2">
        <f t="shared" si="5"/>
        <v>1121</v>
      </c>
      <c r="F46" s="2">
        <f t="shared" si="5"/>
        <v>1234</v>
      </c>
      <c r="G46" s="2">
        <f t="shared" si="5"/>
        <v>1141</v>
      </c>
      <c r="H46" s="2">
        <f t="shared" si="5"/>
        <v>975</v>
      </c>
      <c r="I46" s="2">
        <f t="shared" si="5"/>
        <v>919</v>
      </c>
      <c r="J46" s="2">
        <f t="shared" si="5"/>
        <v>829</v>
      </c>
      <c r="K46" s="2">
        <f t="shared" si="5"/>
        <v>805</v>
      </c>
      <c r="L46" s="2">
        <f t="shared" si="5"/>
        <v>782</v>
      </c>
      <c r="M46" s="2">
        <f t="shared" si="5"/>
        <v>635</v>
      </c>
      <c r="N46" s="2">
        <f t="shared" si="5"/>
        <v>592</v>
      </c>
      <c r="O46" s="2">
        <f t="shared" si="5"/>
        <v>618</v>
      </c>
      <c r="P46" s="2">
        <f t="shared" si="5"/>
        <v>687</v>
      </c>
      <c r="Q46" s="2" t="s">
        <v>41</v>
      </c>
      <c r="R46" s="6"/>
    </row>
    <row r="47" spans="1:18" ht="11.25">
      <c r="A47" s="1" t="s">
        <v>40</v>
      </c>
      <c r="B47" s="2">
        <f t="shared" si="5"/>
        <v>1432</v>
      </c>
      <c r="C47" s="2">
        <f t="shared" si="5"/>
        <v>1035</v>
      </c>
      <c r="D47" s="2">
        <f t="shared" si="5"/>
        <v>882</v>
      </c>
      <c r="E47" s="2">
        <f t="shared" si="5"/>
        <v>758</v>
      </c>
      <c r="F47" s="2">
        <f t="shared" si="5"/>
        <v>818</v>
      </c>
      <c r="G47" s="2">
        <f t="shared" si="5"/>
        <v>785</v>
      </c>
      <c r="H47" s="2">
        <f t="shared" si="5"/>
        <v>717</v>
      </c>
      <c r="I47" s="2">
        <f t="shared" si="5"/>
        <v>639</v>
      </c>
      <c r="J47" s="2">
        <f t="shared" si="5"/>
        <v>576</v>
      </c>
      <c r="K47" s="2">
        <f t="shared" si="5"/>
        <v>571</v>
      </c>
      <c r="L47" s="2">
        <f t="shared" si="5"/>
        <v>595</v>
      </c>
      <c r="M47" s="2">
        <f t="shared" si="5"/>
        <v>423</v>
      </c>
      <c r="N47" s="2">
        <f t="shared" si="5"/>
        <v>442</v>
      </c>
      <c r="O47" s="2">
        <f t="shared" si="5"/>
        <v>414</v>
      </c>
      <c r="P47" s="2">
        <f t="shared" si="5"/>
        <v>511</v>
      </c>
      <c r="Q47" s="2" t="s">
        <v>40</v>
      </c>
      <c r="R47" s="6"/>
    </row>
    <row r="48" spans="1:18" ht="11.25">
      <c r="A48" s="1" t="s">
        <v>42</v>
      </c>
      <c r="B48" s="2">
        <f t="shared" si="5"/>
        <v>1137.4</v>
      </c>
      <c r="C48" s="2">
        <f t="shared" si="5"/>
        <v>856</v>
      </c>
      <c r="D48" s="2">
        <f t="shared" si="5"/>
        <v>708</v>
      </c>
      <c r="E48" s="2">
        <f t="shared" si="5"/>
        <v>602</v>
      </c>
      <c r="F48" s="2">
        <f t="shared" si="5"/>
        <v>648</v>
      </c>
      <c r="G48" s="2">
        <f t="shared" si="5"/>
        <v>585</v>
      </c>
      <c r="H48" s="2">
        <f t="shared" si="5"/>
        <v>563</v>
      </c>
      <c r="I48" s="2">
        <f t="shared" si="5"/>
        <v>542</v>
      </c>
      <c r="J48" s="2">
        <f t="shared" si="5"/>
        <v>466</v>
      </c>
      <c r="K48" s="2">
        <f t="shared" si="5"/>
        <v>432</v>
      </c>
      <c r="L48" s="2">
        <f t="shared" si="5"/>
        <v>477</v>
      </c>
      <c r="M48" s="2">
        <f t="shared" si="5"/>
        <v>399</v>
      </c>
      <c r="N48" s="2">
        <f t="shared" si="5"/>
        <v>393</v>
      </c>
      <c r="O48" s="2">
        <f t="shared" si="5"/>
        <v>327</v>
      </c>
      <c r="P48" s="2">
        <f t="shared" si="5"/>
        <v>417</v>
      </c>
      <c r="Q48" s="2" t="s">
        <v>42</v>
      </c>
      <c r="R48" s="6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Munster</dc:creator>
  <cp:keywords/>
  <dc:description/>
  <cp:lastModifiedBy>Robert Munster</cp:lastModifiedBy>
  <cp:lastPrinted>2015-06-13T16:49:46Z</cp:lastPrinted>
  <dcterms:created xsi:type="dcterms:W3CDTF">2011-08-03T07:50:27Z</dcterms:created>
  <dcterms:modified xsi:type="dcterms:W3CDTF">2019-01-02T00:16:40Z</dcterms:modified>
  <cp:category/>
  <cp:version/>
  <cp:contentType/>
  <cp:contentStatus/>
</cp:coreProperties>
</file>